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44" yWindow="900" windowWidth="17316" windowHeight="900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Sheet1!$27:$27,Sheet1!$30:$30,Sheet1!$33:$33,Sheet1!$34:$34,Sheet1!$35:$35,Sheet1!$36:$36,Sheet1!$37:$37,Sheet1!$40:$40,Sheet1!$41:$41,Sheet1!$42:$42,Sheet1!$45:$45,Sheet1!$48:$48,Sheet1!$49:$49,Sheet1!$50:$50,Sheet1!$53:$53,Sheet1!$54:$54</definedName>
    <definedName name="QB_DATA_2" localSheetId="1" hidden="1">Sheet1!$55:$55,Sheet1!$57:$57,Sheet1!$62:$62,Sheet1!$63:$63,Sheet1!$65:$65,Sheet1!$66:$66,Sheet1!$70:$70</definedName>
    <definedName name="QB_FORMULA_0" localSheetId="1" hidden="1">Sheet1!$G$10,Sheet1!$H$10,Sheet1!$I$10,Sheet1!$J$10,Sheet1!$K$10,Sheet1!$G$15,Sheet1!$H$15,Sheet1!$I$15,Sheet1!$J$15,Sheet1!$K$15,Sheet1!$G$16,Sheet1!$H$16,Sheet1!$I$16,Sheet1!$J$16,Sheet1!$K$16,Sheet1!$G$28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Sheet1!$H$28,Sheet1!$I$28,Sheet1!$J$28,Sheet1!$K$28,Sheet1!$G$31,Sheet1!$H$31,Sheet1!$I$31,Sheet1!$J$31,Sheet1!$K$31,Sheet1!$G$38,Sheet1!$H$38,Sheet1!$I$38,Sheet1!$J$38,Sheet1!$K$38,Sheet1!$G$43,Sheet1!$H$43</definedName>
    <definedName name="QB_FORMULA_2" localSheetId="1" hidden="1">Sheet1!$I$43,Sheet1!$J$43,Sheet1!$K$43,Sheet1!$G$46,Sheet1!$H$46,Sheet1!$I$46,Sheet1!$J$46,Sheet1!$K$46,Sheet1!$G$51,Sheet1!$H$51,Sheet1!$I$51,Sheet1!$J$51,Sheet1!$K$51,Sheet1!$G$56,Sheet1!$H$56,Sheet1!$I$56</definedName>
    <definedName name="QB_FORMULA_3" localSheetId="1" hidden="1">Sheet1!$J$56,Sheet1!$K$56,Sheet1!$G$58,Sheet1!$H$58,Sheet1!$I$58,Sheet1!$J$58,Sheet1!$K$58,Sheet1!$G$59,Sheet1!$H$59,Sheet1!$I$59,Sheet1!$J$59,Sheet1!$K$59,Sheet1!$G$67,Sheet1!$I$67,Sheet1!$G$68,Sheet1!$I$68</definedName>
    <definedName name="QB_FORMULA_4" localSheetId="1" hidden="1">Sheet1!$G$71,Sheet1!$I$71,Sheet1!$G$72,Sheet1!$I$72,Sheet1!$G$73,Sheet1!$H$73,Sheet1!$I$73,Sheet1!$J$73,Sheet1!$K$73</definedName>
    <definedName name="QB_ROW_111240" localSheetId="1" hidden="1">Sheet1!$E$5</definedName>
    <definedName name="QB_ROW_113240" localSheetId="1" hidden="1">Sheet1!$E$11</definedName>
    <definedName name="QB_ROW_116250" localSheetId="1" hidden="1">Sheet1!$F$26</definedName>
    <definedName name="QB_ROW_121040" localSheetId="1" hidden="1">Sheet1!$E$32</definedName>
    <definedName name="QB_ROW_121340" localSheetId="1" hidden="1">Sheet1!$E$38</definedName>
    <definedName name="QB_ROW_123250" localSheetId="1" hidden="1">Sheet1!$F$33</definedName>
    <definedName name="QB_ROW_124250" localSheetId="1" hidden="1">Sheet1!$F$34</definedName>
    <definedName name="QB_ROW_125250" localSheetId="1" hidden="1">Sheet1!$F$35</definedName>
    <definedName name="QB_ROW_127250" localSheetId="1" hidden="1">Sheet1!$F$36</definedName>
    <definedName name="QB_ROW_130250" localSheetId="1" hidden="1">Sheet1!$F$37</definedName>
    <definedName name="QB_ROW_131250" localSheetId="1" hidden="1">Sheet1!$F$27</definedName>
    <definedName name="QB_ROW_136040" localSheetId="1" hidden="1">Sheet1!$E$39</definedName>
    <definedName name="QB_ROW_136250" localSheetId="1" hidden="1">Sheet1!$F$42</definedName>
    <definedName name="QB_ROW_136340" localSheetId="1" hidden="1">Sheet1!$E$43</definedName>
    <definedName name="QB_ROW_137250" localSheetId="1" hidden="1">Sheet1!$F$40</definedName>
    <definedName name="QB_ROW_141250" localSheetId="1" hidden="1">Sheet1!$F$41</definedName>
    <definedName name="QB_ROW_142040" localSheetId="1" hidden="1">Sheet1!$E$47</definedName>
    <definedName name="QB_ROW_142250" localSheetId="1" hidden="1">Sheet1!$F$50</definedName>
    <definedName name="QB_ROW_142340" localSheetId="1" hidden="1">Sheet1!$E$51</definedName>
    <definedName name="QB_ROW_143250" localSheetId="1" hidden="1">Sheet1!$F$48</definedName>
    <definedName name="QB_ROW_144250" localSheetId="1" hidden="1">Sheet1!$F$49</definedName>
    <definedName name="QB_ROW_147240" localSheetId="1" hidden="1">Sheet1!$E$13</definedName>
    <definedName name="QB_ROW_148250" localSheetId="1" hidden="1">Sheet1!$F$54</definedName>
    <definedName name="QB_ROW_150240" localSheetId="1" hidden="1">Sheet1!$E$57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Sheet1!$F$20</definedName>
    <definedName name="QB_ROW_170030" localSheetId="1" hidden="1">Sheet1!$D$64</definedName>
    <definedName name="QB_ROW_170330" localSheetId="1" hidden="1">Sheet1!$D$67</definedName>
    <definedName name="QB_ROW_171240" localSheetId="1" hidden="1">Sheet1!$E$65</definedName>
    <definedName name="QB_ROW_172240" localSheetId="1" hidden="1">Sheet1!$E$66</definedName>
    <definedName name="QB_ROW_174230" localSheetId="1" hidden="1">Sheet1!$D$63</definedName>
    <definedName name="QB_ROW_176230" localSheetId="1" hidden="1">Sheet1!$D$70</definedName>
    <definedName name="QB_ROW_18301" localSheetId="1" hidden="1">Sheet1!$A$73</definedName>
    <definedName name="QB_ROW_19011" localSheetId="1" hidden="1">Sheet1!$B$3</definedName>
    <definedName name="QB_ROW_19040" localSheetId="1" hidden="1">Sheet1!$E$44</definedName>
    <definedName name="QB_ROW_192230" localSheetId="1" hidden="1">Sheet1!$D$62</definedName>
    <definedName name="QB_ROW_19311" localSheetId="1" hidden="1">Sheet1!$B$59</definedName>
    <definedName name="QB_ROW_19340" localSheetId="1" hidden="1">Sheet1!$E$46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331" localSheetId="1" hidden="1">Sheet1!$D$58</definedName>
    <definedName name="QB_ROW_22011" localSheetId="1" hidden="1">Sheet1!$B$60</definedName>
    <definedName name="QB_ROW_22040" localSheetId="1" hidden="1">Sheet1!$E$29</definedName>
    <definedName name="QB_ROW_22311" localSheetId="1" hidden="1">Sheet1!$B$72</definedName>
    <definedName name="QB_ROW_22340" localSheetId="1" hidden="1">Sheet1!$E$31</definedName>
    <definedName name="QB_ROW_23021" localSheetId="1" hidden="1">Sheet1!$C$61</definedName>
    <definedName name="QB_ROW_23321" localSheetId="1" hidden="1">Sheet1!$C$68</definedName>
    <definedName name="QB_ROW_24021" localSheetId="1" hidden="1">Sheet1!$C$69</definedName>
    <definedName name="QB_ROW_24321" localSheetId="1" hidden="1">Sheet1!$C$71</definedName>
    <definedName name="QB_ROW_34240" localSheetId="1" hidden="1">Sheet1!$E$12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Sheet1!$E$52</definedName>
    <definedName name="QB_ROW_61340" localSheetId="1" hidden="1">Sheet1!$E$56</definedName>
    <definedName name="QB_ROW_63250" localSheetId="1" hidden="1">Sheet1!$F$55</definedName>
    <definedName name="QB_ROW_66340" localSheetId="1" hidden="1">Sheet1!$E$14</definedName>
    <definedName name="QB_ROW_71250" localSheetId="1" hidden="1">Sheet1!$F$45</definedName>
    <definedName name="QB_ROW_78250" localSheetId="1" hidden="1">Sheet1!$F$53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20170701</definedName>
  </definedNames>
  <calcPr calcId="125725"/>
</workbook>
</file>

<file path=xl/calcChain.xml><?xml version="1.0" encoding="utf-8"?>
<calcChain xmlns="http://schemas.openxmlformats.org/spreadsheetml/2006/main">
  <c r="K73" i="1"/>
  <c r="J73"/>
  <c r="I73"/>
  <c r="H73"/>
  <c r="G73"/>
  <c r="I72"/>
  <c r="G72"/>
  <c r="I71"/>
  <c r="G71"/>
  <c r="I68"/>
  <c r="G68"/>
  <c r="I67"/>
  <c r="G67"/>
  <c r="K59"/>
  <c r="J59"/>
  <c r="I59"/>
  <c r="H59"/>
  <c r="G59"/>
  <c r="K58"/>
  <c r="J58"/>
  <c r="I58"/>
  <c r="H58"/>
  <c r="G58"/>
  <c r="K56"/>
  <c r="J56"/>
  <c r="I56"/>
  <c r="H56"/>
  <c r="G56"/>
  <c r="K51"/>
  <c r="J51"/>
  <c r="I51"/>
  <c r="H51"/>
  <c r="G51"/>
  <c r="K46"/>
  <c r="J46"/>
  <c r="I46"/>
  <c r="H46"/>
  <c r="G46"/>
  <c r="K43"/>
  <c r="J43"/>
  <c r="I43"/>
  <c r="H43"/>
  <c r="G43"/>
  <c r="K38"/>
  <c r="J38"/>
  <c r="I38"/>
  <c r="H38"/>
  <c r="G38"/>
  <c r="K31"/>
  <c r="J31"/>
  <c r="I31"/>
  <c r="H31"/>
  <c r="G31"/>
  <c r="K28"/>
  <c r="J28"/>
  <c r="I28"/>
  <c r="H28"/>
  <c r="G28"/>
  <c r="K16"/>
  <c r="J16"/>
  <c r="I16"/>
  <c r="H16"/>
  <c r="G16"/>
  <c r="K15"/>
  <c r="J15"/>
  <c r="I15"/>
  <c r="H15"/>
  <c r="G15"/>
  <c r="K10"/>
  <c r="J10"/>
  <c r="I10"/>
  <c r="H10"/>
  <c r="G10"/>
</calcChain>
</file>

<file path=xl/sharedStrings.xml><?xml version="1.0" encoding="utf-8"?>
<sst xmlns="http://schemas.openxmlformats.org/spreadsheetml/2006/main" count="76" uniqueCount="76">
  <si>
    <t>Jul 17</t>
  </si>
  <si>
    <t>Budget</t>
  </si>
  <si>
    <t>Jan - Jul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</si>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</sst>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8.77734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116320</v>
      </c>
      <c r="J5" s="3">
        <v>114450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155</v>
      </c>
      <c r="I7" s="3">
        <v>285</v>
      </c>
      <c r="J7" s="3">
        <v>1125</v>
      </c>
      <c r="K7" s="3">
        <v>1900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/>
      <c r="I8" s="3">
        <v>82.68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11</v>
      </c>
      <c r="G9" s="4">
        <v>0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12</v>
      </c>
      <c r="F10" s="1"/>
      <c r="G10" s="3">
        <f>ROUND(SUM(G6:G9),5)</f>
        <v>0</v>
      </c>
      <c r="H10" s="3">
        <f>ROUND(SUM(H6:H9),5)</f>
        <v>155</v>
      </c>
      <c r="I10" s="3">
        <f>ROUND(SUM(I6:I9),5)</f>
        <v>915.68</v>
      </c>
      <c r="J10" s="3">
        <f>ROUND(SUM(J6:J9),5)</f>
        <v>1125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13</v>
      </c>
      <c r="F11" s="1"/>
      <c r="G11" s="3">
        <v>0</v>
      </c>
      <c r="H11" s="3"/>
      <c r="I11" s="3">
        <v>75.08</v>
      </c>
      <c r="J11" s="3"/>
      <c r="K11" s="3"/>
    </row>
    <row r="12" spans="1:11">
      <c r="A12" s="1"/>
      <c r="B12" s="1"/>
      <c r="C12" s="1"/>
      <c r="D12" s="1"/>
      <c r="E12" s="1" t="s">
        <v>14</v>
      </c>
      <c r="F12" s="1"/>
      <c r="G12" s="3">
        <v>0.59</v>
      </c>
      <c r="H12" s="3"/>
      <c r="I12" s="3">
        <v>24.11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-5000</v>
      </c>
      <c r="H13" s="3">
        <v>-5000</v>
      </c>
      <c r="I13" s="3">
        <v>-35000</v>
      </c>
      <c r="J13" s="3">
        <v>-35000</v>
      </c>
      <c r="K13" s="3">
        <v>-60000</v>
      </c>
    </row>
    <row r="14" spans="1:11" ht="15" thickBot="1">
      <c r="A14" s="1"/>
      <c r="B14" s="1"/>
      <c r="C14" s="1"/>
      <c r="D14" s="1"/>
      <c r="E14" s="1" t="s">
        <v>16</v>
      </c>
      <c r="F14" s="1"/>
      <c r="G14" s="5">
        <v>0</v>
      </c>
      <c r="H14" s="5"/>
      <c r="I14" s="5">
        <v>75</v>
      </c>
      <c r="J14" s="5"/>
      <c r="K14" s="5"/>
    </row>
    <row r="15" spans="1:11" ht="15" thickBot="1">
      <c r="A15" s="1"/>
      <c r="B15" s="1"/>
      <c r="C15" s="1"/>
      <c r="D15" s="1" t="s">
        <v>17</v>
      </c>
      <c r="E15" s="1"/>
      <c r="F15" s="1"/>
      <c r="G15" s="6">
        <f>ROUND(SUM(G4:G5)+SUM(G10:G14),5)</f>
        <v>11575.59</v>
      </c>
      <c r="H15" s="6">
        <f>ROUND(SUM(H4:H5)+SUM(H10:H14),5)</f>
        <v>11505</v>
      </c>
      <c r="I15" s="6">
        <f>ROUND(SUM(I4:I5)+SUM(I10:I14),5)</f>
        <v>82409.87</v>
      </c>
      <c r="J15" s="6">
        <f>ROUND(SUM(J4:J5)+SUM(J10:J14),5)</f>
        <v>80575</v>
      </c>
      <c r="K15" s="6">
        <f>ROUND(SUM(K4:K5)+SUM(K10:K14),5)</f>
        <v>138100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11575.59</v>
      </c>
      <c r="H16" s="3">
        <f>H15</f>
        <v>11505</v>
      </c>
      <c r="I16" s="3">
        <f>I15</f>
        <v>82409.87</v>
      </c>
      <c r="J16" s="3">
        <f>J15</f>
        <v>80575</v>
      </c>
      <c r="K16" s="3">
        <f>K15</f>
        <v>138100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12.5</v>
      </c>
      <c r="I19" s="3">
        <v>89.44</v>
      </c>
      <c r="J19" s="3">
        <v>87.5</v>
      </c>
      <c r="K19" s="3">
        <v>150</v>
      </c>
    </row>
    <row r="20" spans="1:11">
      <c r="A20" s="1"/>
      <c r="B20" s="1"/>
      <c r="C20" s="1"/>
      <c r="D20" s="1"/>
      <c r="E20" s="1"/>
      <c r="F20" s="1" t="s">
        <v>22</v>
      </c>
      <c r="G20" s="3">
        <v>44.69</v>
      </c>
      <c r="H20" s="3">
        <v>0</v>
      </c>
      <c r="I20" s="3">
        <v>1074.81</v>
      </c>
      <c r="J20" s="3">
        <v>0</v>
      </c>
      <c r="K20" s="3">
        <v>700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0</v>
      </c>
      <c r="J21" s="3">
        <v>100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126.52</v>
      </c>
      <c r="J22" s="3">
        <v>0</v>
      </c>
      <c r="K22" s="3">
        <v>105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25</v>
      </c>
      <c r="I23" s="3">
        <v>49.07</v>
      </c>
      <c r="J23" s="3">
        <v>75</v>
      </c>
      <c r="K23" s="3">
        <v>200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40</v>
      </c>
      <c r="I24" s="3">
        <v>519.92999999999995</v>
      </c>
      <c r="J24" s="3">
        <v>120</v>
      </c>
      <c r="K24" s="3">
        <v>300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350</v>
      </c>
      <c r="J25" s="3">
        <v>350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257</v>
      </c>
      <c r="J26" s="3">
        <v>275</v>
      </c>
      <c r="K26" s="3">
        <v>275</v>
      </c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/>
      <c r="I27" s="4">
        <v>50</v>
      </c>
      <c r="J27" s="4"/>
      <c r="K27" s="4"/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94.69</v>
      </c>
      <c r="H28" s="3">
        <f>ROUND(SUM(H18:H27),5)</f>
        <v>127.5</v>
      </c>
      <c r="I28" s="3">
        <f>ROUND(SUM(I18:I27),5)</f>
        <v>2516.77</v>
      </c>
      <c r="J28" s="3">
        <f>ROUND(SUM(J18:J27),5)</f>
        <v>1007.5</v>
      </c>
      <c r="K28" s="3">
        <f>ROUND(SUM(K18:K27),5)</f>
        <v>2430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 ht="15" thickBot="1">
      <c r="A30" s="1"/>
      <c r="B30" s="1"/>
      <c r="C30" s="1"/>
      <c r="D30" s="1"/>
      <c r="E30" s="1"/>
      <c r="F30" s="1" t="s">
        <v>32</v>
      </c>
      <c r="G30" s="4">
        <v>0</v>
      </c>
      <c r="H30" s="4">
        <v>83</v>
      </c>
      <c r="I30" s="4">
        <v>1505.5</v>
      </c>
      <c r="J30" s="4">
        <v>585</v>
      </c>
      <c r="K30" s="4">
        <v>1000</v>
      </c>
    </row>
    <row r="31" spans="1:11">
      <c r="A31" s="1"/>
      <c r="B31" s="1"/>
      <c r="C31" s="1"/>
      <c r="D31" s="1"/>
      <c r="E31" s="1" t="s">
        <v>33</v>
      </c>
      <c r="F31" s="1"/>
      <c r="G31" s="3">
        <f>ROUND(SUM(G29:G30),5)</f>
        <v>0</v>
      </c>
      <c r="H31" s="3">
        <f>ROUND(SUM(H29:H30),5)</f>
        <v>83</v>
      </c>
      <c r="I31" s="3">
        <f>ROUND(SUM(I29:I30),5)</f>
        <v>1505.5</v>
      </c>
      <c r="J31" s="3">
        <f>ROUND(SUM(J29:J30),5)</f>
        <v>585</v>
      </c>
      <c r="K31" s="3">
        <f>ROUND(SUM(K29:K30),5)</f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/>
      <c r="H32" s="3"/>
      <c r="I32" s="3"/>
      <c r="J32" s="3"/>
      <c r="K32" s="3"/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600</v>
      </c>
      <c r="I33" s="3">
        <v>535</v>
      </c>
      <c r="J33" s="3">
        <v>1200</v>
      </c>
      <c r="K33" s="3">
        <v>1200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300</v>
      </c>
      <c r="I34" s="3">
        <v>0</v>
      </c>
      <c r="J34" s="3">
        <v>600</v>
      </c>
      <c r="K34" s="3">
        <v>600</v>
      </c>
    </row>
    <row r="35" spans="1:11">
      <c r="A35" s="1"/>
      <c r="B35" s="1"/>
      <c r="C35" s="1"/>
      <c r="D35" s="1"/>
      <c r="E35" s="1"/>
      <c r="F35" s="1" t="s">
        <v>37</v>
      </c>
      <c r="G35" s="3">
        <v>549.83000000000004</v>
      </c>
      <c r="H35" s="3">
        <v>500</v>
      </c>
      <c r="I35" s="3">
        <v>4703.33</v>
      </c>
      <c r="J35" s="3">
        <v>3500</v>
      </c>
      <c r="K35" s="3">
        <v>6000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>
        <v>430</v>
      </c>
      <c r="I36" s="3">
        <v>420</v>
      </c>
      <c r="J36" s="3">
        <v>1740</v>
      </c>
      <c r="K36" s="3">
        <v>2600</v>
      </c>
    </row>
    <row r="37" spans="1:11" ht="15" thickBot="1">
      <c r="A37" s="1"/>
      <c r="B37" s="1"/>
      <c r="C37" s="1"/>
      <c r="D37" s="1"/>
      <c r="E37" s="1"/>
      <c r="F37" s="1" t="s">
        <v>39</v>
      </c>
      <c r="G37" s="4">
        <v>0</v>
      </c>
      <c r="H37" s="4"/>
      <c r="I37" s="4">
        <v>1289.5999999999999</v>
      </c>
      <c r="J37" s="4"/>
      <c r="K37" s="4"/>
    </row>
    <row r="38" spans="1:11">
      <c r="A38" s="1"/>
      <c r="B38" s="1"/>
      <c r="C38" s="1"/>
      <c r="D38" s="1"/>
      <c r="E38" s="1" t="s">
        <v>40</v>
      </c>
      <c r="F38" s="1"/>
      <c r="G38" s="3">
        <f>ROUND(SUM(G32:G37),5)</f>
        <v>549.83000000000004</v>
      </c>
      <c r="H38" s="3">
        <f>ROUND(SUM(H32:H37),5)</f>
        <v>1830</v>
      </c>
      <c r="I38" s="3">
        <f>ROUND(SUM(I32:I37),5)</f>
        <v>6947.93</v>
      </c>
      <c r="J38" s="3">
        <f>ROUND(SUM(J32:J37),5)</f>
        <v>7040</v>
      </c>
      <c r="K38" s="3">
        <f>ROUND(SUM(K32:K37),5)</f>
        <v>10400</v>
      </c>
    </row>
    <row r="39" spans="1:11">
      <c r="A39" s="1"/>
      <c r="B39" s="1"/>
      <c r="C39" s="1"/>
      <c r="D39" s="1"/>
      <c r="E39" s="1" t="s">
        <v>41</v>
      </c>
      <c r="F39" s="1"/>
      <c r="G39" s="3"/>
      <c r="H39" s="3"/>
      <c r="I39" s="3"/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183</v>
      </c>
      <c r="I40" s="3">
        <v>630</v>
      </c>
      <c r="J40" s="3">
        <v>1285</v>
      </c>
      <c r="K40" s="3">
        <v>2200</v>
      </c>
    </row>
    <row r="41" spans="1:11">
      <c r="A41" s="1"/>
      <c r="B41" s="1"/>
      <c r="C41" s="1"/>
      <c r="D41" s="1"/>
      <c r="E41" s="1"/>
      <c r="F41" s="1" t="s">
        <v>43</v>
      </c>
      <c r="G41" s="3">
        <v>0</v>
      </c>
      <c r="H41" s="3">
        <v>900</v>
      </c>
      <c r="I41" s="3">
        <v>2550</v>
      </c>
      <c r="J41" s="3">
        <v>6300</v>
      </c>
      <c r="K41" s="3">
        <v>10800</v>
      </c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850</v>
      </c>
      <c r="H42" s="4"/>
      <c r="I42" s="4">
        <v>3400</v>
      </c>
      <c r="J42" s="4"/>
      <c r="K42" s="4"/>
    </row>
    <row r="43" spans="1:11">
      <c r="A43" s="1"/>
      <c r="B43" s="1"/>
      <c r="C43" s="1"/>
      <c r="D43" s="1"/>
      <c r="E43" s="1" t="s">
        <v>45</v>
      </c>
      <c r="F43" s="1"/>
      <c r="G43" s="3">
        <f>ROUND(SUM(G39:G42),5)</f>
        <v>850</v>
      </c>
      <c r="H43" s="3">
        <f>ROUND(SUM(H39:H42),5)</f>
        <v>1083</v>
      </c>
      <c r="I43" s="3">
        <f>ROUND(SUM(I39:I42),5)</f>
        <v>6580</v>
      </c>
      <c r="J43" s="3">
        <f>ROUND(SUM(J39:J42),5)</f>
        <v>7585</v>
      </c>
      <c r="K43" s="3">
        <f>ROUND(SUM(K39:K42),5)</f>
        <v>13000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6813.32</v>
      </c>
      <c r="H45" s="4">
        <v>5416</v>
      </c>
      <c r="I45" s="4">
        <v>47227.78</v>
      </c>
      <c r="J45" s="4">
        <v>37920</v>
      </c>
      <c r="K45" s="4">
        <v>65000</v>
      </c>
    </row>
    <row r="46" spans="1:11">
      <c r="A46" s="1"/>
      <c r="B46" s="1"/>
      <c r="C46" s="1"/>
      <c r="D46" s="1"/>
      <c r="E46" s="1" t="s">
        <v>48</v>
      </c>
      <c r="F46" s="1"/>
      <c r="G46" s="3">
        <f>ROUND(SUM(G44:G45),5)</f>
        <v>6813.32</v>
      </c>
      <c r="H46" s="3">
        <f>ROUND(SUM(H44:H45),5)</f>
        <v>5416</v>
      </c>
      <c r="I46" s="3">
        <f>ROUND(SUM(I44:I45),5)</f>
        <v>47227.78</v>
      </c>
      <c r="J46" s="3">
        <f>ROUND(SUM(J44:J45),5)</f>
        <v>37920</v>
      </c>
      <c r="K46" s="3">
        <f>ROUND(SUM(K44:K45),5)</f>
        <v>65000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216</v>
      </c>
      <c r="I48" s="3">
        <v>0</v>
      </c>
      <c r="J48" s="3">
        <v>1520</v>
      </c>
      <c r="K48" s="3">
        <v>2600</v>
      </c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205</v>
      </c>
      <c r="I49" s="3">
        <v>1875.88</v>
      </c>
      <c r="J49" s="3">
        <v>1445</v>
      </c>
      <c r="K49" s="3">
        <v>2470</v>
      </c>
    </row>
    <row r="50" spans="1:11" ht="15" thickBot="1">
      <c r="A50" s="1"/>
      <c r="B50" s="1"/>
      <c r="C50" s="1"/>
      <c r="D50" s="1"/>
      <c r="E50" s="1"/>
      <c r="F50" s="1" t="s">
        <v>52</v>
      </c>
      <c r="G50" s="4">
        <v>0</v>
      </c>
      <c r="H50" s="4">
        <v>333</v>
      </c>
      <c r="I50" s="4">
        <v>0</v>
      </c>
      <c r="J50" s="4">
        <v>2335</v>
      </c>
      <c r="K50" s="4">
        <v>4000</v>
      </c>
    </row>
    <row r="51" spans="1:11">
      <c r="A51" s="1"/>
      <c r="B51" s="1"/>
      <c r="C51" s="1"/>
      <c r="D51" s="1"/>
      <c r="E51" s="1" t="s">
        <v>53</v>
      </c>
      <c r="F51" s="1"/>
      <c r="G51" s="3">
        <f>ROUND(SUM(G47:G50),5)</f>
        <v>0</v>
      </c>
      <c r="H51" s="3">
        <f>ROUND(SUM(H47:H50),5)</f>
        <v>754</v>
      </c>
      <c r="I51" s="3">
        <f>ROUND(SUM(I47:I50),5)</f>
        <v>1875.88</v>
      </c>
      <c r="J51" s="3">
        <f>ROUND(SUM(J47:J50),5)</f>
        <v>5300</v>
      </c>
      <c r="K51" s="3">
        <f>ROUND(SUM(K47:K50),5)</f>
        <v>9070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47.07</v>
      </c>
      <c r="H53" s="3">
        <v>50</v>
      </c>
      <c r="I53" s="3">
        <v>227.73</v>
      </c>
      <c r="J53" s="3">
        <v>350</v>
      </c>
      <c r="K53" s="3">
        <v>600</v>
      </c>
    </row>
    <row r="54" spans="1:11">
      <c r="A54" s="1"/>
      <c r="B54" s="1"/>
      <c r="C54" s="1"/>
      <c r="D54" s="1"/>
      <c r="E54" s="1"/>
      <c r="F54" s="1" t="s">
        <v>56</v>
      </c>
      <c r="G54" s="3">
        <v>2828.1</v>
      </c>
      <c r="H54" s="3">
        <v>2500</v>
      </c>
      <c r="I54" s="3">
        <v>19729.38</v>
      </c>
      <c r="J54" s="3">
        <v>17500</v>
      </c>
      <c r="K54" s="3">
        <v>30000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874.76</v>
      </c>
      <c r="H55" s="4">
        <v>250</v>
      </c>
      <c r="I55" s="4">
        <v>1829.84</v>
      </c>
      <c r="J55" s="4">
        <v>1750</v>
      </c>
      <c r="K55" s="4">
        <v>3000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3749.93</v>
      </c>
      <c r="H56" s="3">
        <f>ROUND(SUM(H52:H55),5)</f>
        <v>2800</v>
      </c>
      <c r="I56" s="3">
        <f>ROUND(SUM(I52:I55),5)</f>
        <v>21786.95</v>
      </c>
      <c r="J56" s="3">
        <f>ROUND(SUM(J52:J55),5)</f>
        <v>19600</v>
      </c>
      <c r="K56" s="3">
        <f>ROUND(SUM(K52:K55),5)</f>
        <v>33600</v>
      </c>
    </row>
    <row r="57" spans="1:11" ht="15" thickBot="1">
      <c r="A57" s="1"/>
      <c r="B57" s="1"/>
      <c r="C57" s="1"/>
      <c r="D57" s="1"/>
      <c r="E57" s="1" t="s">
        <v>59</v>
      </c>
      <c r="F57" s="1"/>
      <c r="G57" s="5">
        <v>0</v>
      </c>
      <c r="H57" s="5"/>
      <c r="I57" s="5">
        <v>533.04</v>
      </c>
      <c r="J57" s="5"/>
      <c r="K57" s="5"/>
    </row>
    <row r="58" spans="1:11" ht="15" thickBot="1">
      <c r="A58" s="1"/>
      <c r="B58" s="1"/>
      <c r="C58" s="1"/>
      <c r="D58" s="1" t="s">
        <v>60</v>
      </c>
      <c r="E58" s="1"/>
      <c r="F58" s="1"/>
      <c r="G58" s="6">
        <f>ROUND(G17+G28+G31+G38+G43+G46+G51+SUM(G56:G57),5)</f>
        <v>12057.77</v>
      </c>
      <c r="H58" s="6">
        <f>ROUND(H17+H28+H31+H38+H43+H46+H51+SUM(H56:H57),5)</f>
        <v>12093.5</v>
      </c>
      <c r="I58" s="6">
        <f>ROUND(I17+I28+I31+I38+I43+I46+I51+SUM(I56:I57),5)</f>
        <v>88973.85</v>
      </c>
      <c r="J58" s="6">
        <f>ROUND(J17+J28+J31+J38+J43+J46+J51+SUM(J56:J57),5)</f>
        <v>79037.5</v>
      </c>
      <c r="K58" s="6">
        <f>ROUND(K17+K28+K31+K38+K43+K46+K51+SUM(K56:K57),5)</f>
        <v>134500</v>
      </c>
    </row>
    <row r="59" spans="1:11">
      <c r="A59" s="1"/>
      <c r="B59" s="1" t="s">
        <v>61</v>
      </c>
      <c r="C59" s="1"/>
      <c r="D59" s="1"/>
      <c r="E59" s="1"/>
      <c r="F59" s="1"/>
      <c r="G59" s="3">
        <f>ROUND(G3+G16-G58,5)</f>
        <v>-482.18</v>
      </c>
      <c r="H59" s="3">
        <f>ROUND(H3+H16-H58,5)</f>
        <v>-588.5</v>
      </c>
      <c r="I59" s="3">
        <f>ROUND(I3+I16-I58,5)</f>
        <v>-6563.98</v>
      </c>
      <c r="J59" s="3">
        <f>ROUND(J3+J16-J58,5)</f>
        <v>1537.5</v>
      </c>
      <c r="K59" s="3">
        <f>ROUND(K3+K16-K58,5)</f>
        <v>3600</v>
      </c>
    </row>
    <row r="60" spans="1:11">
      <c r="A60" s="1"/>
      <c r="B60" s="1" t="s">
        <v>62</v>
      </c>
      <c r="C60" s="1"/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 t="s">
        <v>63</v>
      </c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385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>
        <v>8567.66</v>
      </c>
      <c r="H63" s="3"/>
      <c r="I63" s="3">
        <v>373747.83</v>
      </c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/>
      <c r="E65" s="1" t="s">
        <v>67</v>
      </c>
      <c r="F65" s="1"/>
      <c r="G65" s="3">
        <v>5000</v>
      </c>
      <c r="H65" s="3"/>
      <c r="I65" s="3">
        <v>-95000</v>
      </c>
      <c r="J65" s="3"/>
      <c r="K65" s="3"/>
    </row>
    <row r="66" spans="1:11" ht="15" thickBot="1">
      <c r="A66" s="1"/>
      <c r="B66" s="1"/>
      <c r="C66" s="1"/>
      <c r="D66" s="1"/>
      <c r="E66" s="1" t="s">
        <v>68</v>
      </c>
      <c r="F66" s="1"/>
      <c r="G66" s="5">
        <v>12.46</v>
      </c>
      <c r="H66" s="3"/>
      <c r="I66" s="5">
        <v>170.97</v>
      </c>
      <c r="J66" s="3"/>
      <c r="K66" s="3"/>
    </row>
    <row r="67" spans="1:11" ht="15" thickBot="1">
      <c r="A67" s="1"/>
      <c r="B67" s="1"/>
      <c r="C67" s="1"/>
      <c r="D67" s="1" t="s">
        <v>69</v>
      </c>
      <c r="E67" s="1"/>
      <c r="F67" s="1"/>
      <c r="G67" s="6">
        <f>ROUND(SUM(G64:G66),5)</f>
        <v>5012.46</v>
      </c>
      <c r="H67" s="3"/>
      <c r="I67" s="6">
        <f>ROUND(SUM(I64:I66),5)</f>
        <v>-94829.03</v>
      </c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>
        <f>ROUND(SUM(G61:G63)+G67,5)</f>
        <v>13580.12</v>
      </c>
      <c r="H68" s="3"/>
      <c r="I68" s="3">
        <f>ROUND(SUM(I61:I63)+I67,5)</f>
        <v>279303.8</v>
      </c>
      <c r="J68" s="3"/>
      <c r="K68" s="3"/>
    </row>
    <row r="69" spans="1:11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ht="15" thickBot="1">
      <c r="A70" s="1"/>
      <c r="B70" s="1"/>
      <c r="C70" s="1"/>
      <c r="D70" s="1" t="s">
        <v>72</v>
      </c>
      <c r="E70" s="1"/>
      <c r="F70" s="1"/>
      <c r="G70" s="5">
        <v>0</v>
      </c>
      <c r="H70" s="3"/>
      <c r="I70" s="5">
        <v>678196.33</v>
      </c>
      <c r="J70" s="3"/>
      <c r="K70" s="3"/>
    </row>
    <row r="71" spans="1:11" ht="15" thickBot="1">
      <c r="A71" s="1"/>
      <c r="B71" s="1"/>
      <c r="C71" s="1" t="s">
        <v>73</v>
      </c>
      <c r="D71" s="1"/>
      <c r="E71" s="1"/>
      <c r="F71" s="1"/>
      <c r="G71" s="7">
        <f>ROUND(SUM(G69:G70),5)</f>
        <v>0</v>
      </c>
      <c r="H71" s="3"/>
      <c r="I71" s="7">
        <f>ROUND(SUM(I69:I70),5)</f>
        <v>678196.33</v>
      </c>
      <c r="J71" s="3"/>
      <c r="K71" s="3"/>
    </row>
    <row r="72" spans="1:11" ht="15" thickBot="1">
      <c r="A72" s="1"/>
      <c r="B72" s="1" t="s">
        <v>74</v>
      </c>
      <c r="C72" s="1"/>
      <c r="D72" s="1"/>
      <c r="E72" s="1"/>
      <c r="F72" s="1"/>
      <c r="G72" s="7">
        <f>ROUND(G60+G68-G71,5)</f>
        <v>13580.12</v>
      </c>
      <c r="H72" s="5"/>
      <c r="I72" s="7">
        <f>ROUND(I60+I68-I71,5)</f>
        <v>-398892.53</v>
      </c>
      <c r="J72" s="5"/>
      <c r="K72" s="5"/>
    </row>
    <row r="73" spans="1:11" s="9" customFormat="1" ht="10.8" thickBot="1">
      <c r="A73" s="1" t="s">
        <v>75</v>
      </c>
      <c r="B73" s="1"/>
      <c r="C73" s="1"/>
      <c r="D73" s="1"/>
      <c r="E73" s="1"/>
      <c r="F73" s="1"/>
      <c r="G73" s="8">
        <f>ROUND(G59+G72,5)</f>
        <v>13097.94</v>
      </c>
      <c r="H73" s="8">
        <f>ROUND(H59+H72,5)</f>
        <v>-588.5</v>
      </c>
      <c r="I73" s="8">
        <f>ROUND(I59+I72,5)</f>
        <v>-405456.51</v>
      </c>
      <c r="J73" s="8">
        <f>ROUND(J59+J72,5)</f>
        <v>1537.5</v>
      </c>
      <c r="K73" s="8">
        <f>ROUND(K59+K72,5)</f>
        <v>3600</v>
      </c>
    </row>
    <row r="74" spans="1:11" ht="15" thickTop="1"/>
  </sheetData>
  <printOptions gridLines="1"/>
  <pageMargins left="0.7" right="0.7" top="0.75" bottom="0.75" header="0.1" footer="0.3"/>
  <pageSetup orientation="portrait" r:id="rId1"/>
  <headerFooter>
    <oddHeader>&amp;L&amp;"Arial,Bold"&amp;8 11:39 AM
&amp;"Arial,Bold"&amp;8 10/10/17
&amp;"Arial,Bold"&amp;8 Accrual Basis&amp;C&amp;"Arial,Bold"&amp;12 Castlewood Ranch Paired Owners Assoc. Inc.
&amp;"Arial,Bold"&amp;14 Profit &amp;&amp; Loss Budget Performance
&amp;"Arial,Bold"&amp;10 July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2017-10-10T17:39:58Z</cp:lastPrinted>
  <dcterms:created xsi:type="dcterms:W3CDTF">2017-10-10T17:39:49Z</dcterms:created>
  <dcterms:modified xsi:type="dcterms:W3CDTF">2017-10-10T17:40:14Z</dcterms:modified>
</cp:coreProperties>
</file>