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96" yWindow="1956" windowWidth="16164" windowHeight="794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Sheet1!$27:$27,Sheet1!$28:$28,Sheet1!$31:$31,Sheet1!$34:$34,Sheet1!$35:$35,Sheet1!$36:$36,Sheet1!$37:$37,Sheet1!$38:$38,Sheet1!$41:$41,Sheet1!$42:$42,Sheet1!$43:$43,Sheet1!$46:$46,Sheet1!$49:$49,Sheet1!$50:$50,Sheet1!$51:$51,Sheet1!$54:$54</definedName>
    <definedName name="QB_DATA_2" localSheetId="1" hidden="1">Sheet1!$55:$55,Sheet1!$56:$56,Sheet1!$58:$58,Sheet1!$63:$63,Sheet1!$64:$64,Sheet1!$66:$66,Sheet1!$67:$67,Sheet1!$71:$71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Sheet1!$H$29,Sheet1!$I$29,Sheet1!$J$29,Sheet1!$K$29,Sheet1!$G$32,Sheet1!$H$32,Sheet1!$I$32,Sheet1!$J$32,Sheet1!$K$32,Sheet1!$G$39,Sheet1!$H$39,Sheet1!$I$39,Sheet1!$J$39,Sheet1!$K$39,Sheet1!$G$44,Sheet1!$H$44</definedName>
    <definedName name="QB_FORMULA_2" localSheetId="1" hidden="1">Sheet1!$I$44,Sheet1!$J$44,Sheet1!$K$44,Sheet1!$G$47,Sheet1!$H$47,Sheet1!$I$47,Sheet1!$J$47,Sheet1!$K$47,Sheet1!$G$52,Sheet1!$H$52,Sheet1!$I$52,Sheet1!$J$52,Sheet1!$K$52,Sheet1!$G$57,Sheet1!$H$57,Sheet1!$I$57</definedName>
    <definedName name="QB_FORMULA_3" localSheetId="1" hidden="1">Sheet1!$J$57,Sheet1!$K$57,Sheet1!$G$59,Sheet1!$H$59,Sheet1!$I$59,Sheet1!$J$59,Sheet1!$K$59,Sheet1!$G$60,Sheet1!$H$60,Sheet1!$I$60,Sheet1!$J$60,Sheet1!$K$60,Sheet1!$G$68,Sheet1!$I$68,Sheet1!$G$69,Sheet1!$I$69</definedName>
    <definedName name="QB_FORMULA_4" localSheetId="1" hidden="1">Sheet1!$G$72,Sheet1!$I$72,Sheet1!$G$73,Sheet1!$I$73,Sheet1!$G$74,Sheet1!$H$74,Sheet1!$I$74,Sheet1!$J$74,Sheet1!$K$74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21040" localSheetId="1" hidden="1">Sheet1!$E$33</definedName>
    <definedName name="QB_ROW_121340" localSheetId="1" hidden="1">Sheet1!$E$39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7250" localSheetId="1" hidden="1">Sheet1!$F$37</definedName>
    <definedName name="QB_ROW_130250" localSheetId="1" hidden="1">Sheet1!$F$38</definedName>
    <definedName name="QB_ROW_131250" localSheetId="1" hidden="1">Sheet1!$F$28</definedName>
    <definedName name="QB_ROW_136040" localSheetId="1" hidden="1">Sheet1!$E$40</definedName>
    <definedName name="QB_ROW_136250" localSheetId="1" hidden="1">Sheet1!$F$43</definedName>
    <definedName name="QB_ROW_136340" localSheetId="1" hidden="1">Sheet1!$E$44</definedName>
    <definedName name="QB_ROW_137250" localSheetId="1" hidden="1">Sheet1!$F$41</definedName>
    <definedName name="QB_ROW_141250" localSheetId="1" hidden="1">Sheet1!$F$42</definedName>
    <definedName name="QB_ROW_142040" localSheetId="1" hidden="1">Sheet1!$E$48</definedName>
    <definedName name="QB_ROW_142250" localSheetId="1" hidden="1">Sheet1!$F$51</definedName>
    <definedName name="QB_ROW_142340" localSheetId="1" hidden="1">Sheet1!$E$52</definedName>
    <definedName name="QB_ROW_143250" localSheetId="1" hidden="1">Sheet1!$F$49</definedName>
    <definedName name="QB_ROW_144250" localSheetId="1" hidden="1">Sheet1!$F$50</definedName>
    <definedName name="QB_ROW_147240" localSheetId="1" hidden="1">Sheet1!$E$14</definedName>
    <definedName name="QB_ROW_148250" localSheetId="1" hidden="1">Sheet1!$F$55</definedName>
    <definedName name="QB_ROW_150240" localSheetId="1" hidden="1">Sheet1!$E$58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Sheet1!$D$65</definedName>
    <definedName name="QB_ROW_170330" localSheetId="1" hidden="1">Sheet1!$D$68</definedName>
    <definedName name="QB_ROW_171240" localSheetId="1" hidden="1">Sheet1!$E$66</definedName>
    <definedName name="QB_ROW_172240" localSheetId="1" hidden="1">Sheet1!$E$67</definedName>
    <definedName name="QB_ROW_174230" localSheetId="1" hidden="1">Sheet1!$D$64</definedName>
    <definedName name="QB_ROW_176230" localSheetId="1" hidden="1">Sheet1!$D$71</definedName>
    <definedName name="QB_ROW_182250" localSheetId="1" hidden="1">Sheet1!$F$7</definedName>
    <definedName name="QB_ROW_18301" localSheetId="1" hidden="1">Sheet1!$A$74</definedName>
    <definedName name="QB_ROW_19011" localSheetId="1" hidden="1">Sheet1!$B$3</definedName>
    <definedName name="QB_ROW_19040" localSheetId="1" hidden="1">Sheet1!$E$45</definedName>
    <definedName name="QB_ROW_192230" localSheetId="1" hidden="1">Sheet1!$D$63</definedName>
    <definedName name="QB_ROW_19311" localSheetId="1" hidden="1">Sheet1!$B$60</definedName>
    <definedName name="QB_ROW_19340" localSheetId="1" hidden="1">Sheet1!$E$47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Sheet1!$D$59</definedName>
    <definedName name="QB_ROW_22011" localSheetId="1" hidden="1">Sheet1!$B$61</definedName>
    <definedName name="QB_ROW_22040" localSheetId="1" hidden="1">Sheet1!$E$30</definedName>
    <definedName name="QB_ROW_22311" localSheetId="1" hidden="1">Sheet1!$B$73</definedName>
    <definedName name="QB_ROW_22340" localSheetId="1" hidden="1">Sheet1!$E$32</definedName>
    <definedName name="QB_ROW_23021" localSheetId="1" hidden="1">Sheet1!$C$62</definedName>
    <definedName name="QB_ROW_23321" localSheetId="1" hidden="1">Sheet1!$C$69</definedName>
    <definedName name="QB_ROW_24021" localSheetId="1" hidden="1">Sheet1!$C$70</definedName>
    <definedName name="QB_ROW_24321" localSheetId="1" hidden="1">Sheet1!$C$72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Sheet1!$E$53</definedName>
    <definedName name="QB_ROW_61340" localSheetId="1" hidden="1">Sheet1!$E$57</definedName>
    <definedName name="QB_ROW_63250" localSheetId="1" hidden="1">Sheet1!$F$56</definedName>
    <definedName name="QB_ROW_66340" localSheetId="1" hidden="1">Sheet1!$E$15</definedName>
    <definedName name="QB_ROW_71250" localSheetId="1" hidden="1">Sheet1!$F$46</definedName>
    <definedName name="QB_ROW_78250" localSheetId="1" hidden="1">Sheet1!$F$54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20170930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20170901</definedName>
  </definedNames>
  <calcPr calcId="125725"/>
</workbook>
</file>

<file path=xl/calcChain.xml><?xml version="1.0" encoding="utf-8"?>
<calcChain xmlns="http://schemas.openxmlformats.org/spreadsheetml/2006/main">
  <c r="K74" i="1"/>
  <c r="J74"/>
  <c r="I74"/>
  <c r="H74"/>
  <c r="G74"/>
  <c r="I73"/>
  <c r="G73"/>
  <c r="I72"/>
  <c r="G72"/>
  <c r="I69"/>
  <c r="G69"/>
  <c r="I68"/>
  <c r="G68"/>
  <c r="K60"/>
  <c r="J60"/>
  <c r="I60"/>
  <c r="H60"/>
  <c r="G60"/>
  <c r="K59"/>
  <c r="J59"/>
  <c r="I59"/>
  <c r="H59"/>
  <c r="G59"/>
  <c r="K57"/>
  <c r="J57"/>
  <c r="I57"/>
  <c r="H57"/>
  <c r="G57"/>
  <c r="K52"/>
  <c r="J52"/>
  <c r="I52"/>
  <c r="H52"/>
  <c r="G52"/>
  <c r="K47"/>
  <c r="J47"/>
  <c r="I47"/>
  <c r="H47"/>
  <c r="G47"/>
  <c r="K44"/>
  <c r="J44"/>
  <c r="I44"/>
  <c r="H44"/>
  <c r="G44"/>
  <c r="K39"/>
  <c r="J39"/>
  <c r="I39"/>
  <c r="H39"/>
  <c r="G39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<sst xmlns="http://schemas.openxmlformats.org/spreadsheetml/2006/main" count="77" uniqueCount="77">
  <si>
    <t>Sep 17</t>
  </si>
  <si>
    <t>Budget</t>
  </si>
  <si>
    <t>Jan - Sep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</si>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</sst>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5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441406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16650</v>
      </c>
      <c r="H5" s="3">
        <v>16350</v>
      </c>
      <c r="I5" s="3">
        <v>149545</v>
      </c>
      <c r="J5" s="3">
        <v>147150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/>
      <c r="I7" s="3">
        <v>-300</v>
      </c>
      <c r="J7" s="3"/>
      <c r="K7" s="3"/>
    </row>
    <row r="8" spans="1:11">
      <c r="A8" s="1"/>
      <c r="B8" s="1"/>
      <c r="C8" s="1"/>
      <c r="D8" s="1"/>
      <c r="E8" s="1"/>
      <c r="F8" s="1" t="s">
        <v>10</v>
      </c>
      <c r="G8" s="3">
        <v>40</v>
      </c>
      <c r="H8" s="3">
        <v>155</v>
      </c>
      <c r="I8" s="3">
        <v>345</v>
      </c>
      <c r="J8" s="3">
        <v>1435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/>
      <c r="I9" s="3">
        <v>82.68</v>
      </c>
      <c r="J9" s="3"/>
      <c r="K9" s="3"/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0</v>
      </c>
      <c r="H10" s="4"/>
      <c r="I10" s="4">
        <v>548</v>
      </c>
      <c r="J10" s="4"/>
      <c r="K10" s="4"/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40</v>
      </c>
      <c r="H11" s="3">
        <f>ROUND(SUM(H6:H10),5)</f>
        <v>155</v>
      </c>
      <c r="I11" s="3">
        <f>ROUND(SUM(I6:I10),5)</f>
        <v>675.68</v>
      </c>
      <c r="J11" s="3">
        <f>ROUND(SUM(J6:J10),5)</f>
        <v>1435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37.79</v>
      </c>
      <c r="H12" s="3"/>
      <c r="I12" s="3">
        <v>112.87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0.75</v>
      </c>
      <c r="H13" s="3"/>
      <c r="I13" s="3">
        <v>25.45</v>
      </c>
      <c r="J13" s="3"/>
      <c r="K13" s="3"/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-45000</v>
      </c>
      <c r="J14" s="3">
        <v>-45000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/>
      <c r="I15" s="5">
        <v>375</v>
      </c>
      <c r="J15" s="5"/>
      <c r="K15" s="5"/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11728.54</v>
      </c>
      <c r="H16" s="6">
        <f>ROUND(SUM(H4:H5)+SUM(H11:H15),5)</f>
        <v>11505</v>
      </c>
      <c r="I16" s="6">
        <f>ROUND(SUM(I4:I5)+SUM(I11:I15),5)</f>
        <v>105734</v>
      </c>
      <c r="J16" s="6">
        <f>ROUND(SUM(J4:J5)+SUM(J11:J15),5)</f>
        <v>103585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11728.54</v>
      </c>
      <c r="H17" s="3">
        <f>H16</f>
        <v>11505</v>
      </c>
      <c r="I17" s="3">
        <f>I16</f>
        <v>105734</v>
      </c>
      <c r="J17" s="3">
        <f>J16</f>
        <v>103585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12.5</v>
      </c>
      <c r="I20" s="3">
        <v>89.44</v>
      </c>
      <c r="J20" s="3">
        <v>112.5</v>
      </c>
      <c r="K20" s="3">
        <v>150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1099.6600000000001</v>
      </c>
      <c r="J21" s="3">
        <v>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126.52</v>
      </c>
      <c r="J23" s="3">
        <v>0</v>
      </c>
      <c r="K23" s="3">
        <v>105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49.07</v>
      </c>
      <c r="J24" s="3">
        <v>75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0</v>
      </c>
      <c r="I25" s="3">
        <v>544.92999999999995</v>
      </c>
      <c r="J25" s="3">
        <v>120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450</v>
      </c>
      <c r="J26" s="3">
        <v>450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257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/>
      <c r="I28" s="4">
        <v>50</v>
      </c>
      <c r="J28" s="4"/>
      <c r="K28" s="4"/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50</v>
      </c>
      <c r="H29" s="3">
        <f>ROUND(SUM(H19:H28),5)</f>
        <v>62.5</v>
      </c>
      <c r="I29" s="3">
        <f>ROUND(SUM(I19:I28),5)</f>
        <v>2666.62</v>
      </c>
      <c r="J29" s="3">
        <f>ROUND(SUM(J19:J28),5)</f>
        <v>1132.5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83</v>
      </c>
      <c r="I31" s="4">
        <v>1505.5</v>
      </c>
      <c r="J31" s="4">
        <v>751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83</v>
      </c>
      <c r="I32" s="3">
        <f>ROUND(SUM(I30:I31),5)</f>
        <v>1505.5</v>
      </c>
      <c r="J32" s="3">
        <f>ROUND(SUM(J30:J31),5)</f>
        <v>751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220</v>
      </c>
      <c r="H34" s="3">
        <v>0</v>
      </c>
      <c r="I34" s="3">
        <v>869</v>
      </c>
      <c r="J34" s="3">
        <v>1200</v>
      </c>
      <c r="K34" s="3">
        <v>1200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600</v>
      </c>
      <c r="K35" s="3">
        <v>600</v>
      </c>
    </row>
    <row r="36" spans="1:11">
      <c r="A36" s="1"/>
      <c r="B36" s="1"/>
      <c r="C36" s="1"/>
      <c r="D36" s="1"/>
      <c r="E36" s="1"/>
      <c r="F36" s="1" t="s">
        <v>38</v>
      </c>
      <c r="G36" s="3">
        <v>572.37</v>
      </c>
      <c r="H36" s="3">
        <v>500</v>
      </c>
      <c r="I36" s="3">
        <v>6012.21</v>
      </c>
      <c r="J36" s="3">
        <v>4500</v>
      </c>
      <c r="K36" s="3">
        <v>6000</v>
      </c>
    </row>
    <row r="37" spans="1:11">
      <c r="A37" s="1"/>
      <c r="B37" s="1"/>
      <c r="C37" s="1"/>
      <c r="D37" s="1"/>
      <c r="E37" s="1"/>
      <c r="F37" s="1" t="s">
        <v>39</v>
      </c>
      <c r="G37" s="3">
        <v>102.56</v>
      </c>
      <c r="H37" s="3">
        <v>430</v>
      </c>
      <c r="I37" s="3">
        <v>522.55999999999995</v>
      </c>
      <c r="J37" s="3">
        <v>2600</v>
      </c>
      <c r="K37" s="3">
        <v>2600</v>
      </c>
    </row>
    <row r="38" spans="1:11" ht="15" thickBot="1">
      <c r="A38" s="1"/>
      <c r="B38" s="1"/>
      <c r="C38" s="1"/>
      <c r="D38" s="1"/>
      <c r="E38" s="1"/>
      <c r="F38" s="1" t="s">
        <v>40</v>
      </c>
      <c r="G38" s="4">
        <v>0</v>
      </c>
      <c r="H38" s="4"/>
      <c r="I38" s="4">
        <v>1289.5999999999999</v>
      </c>
      <c r="J38" s="4"/>
      <c r="K38" s="4"/>
    </row>
    <row r="39" spans="1:11">
      <c r="A39" s="1"/>
      <c r="B39" s="1"/>
      <c r="C39" s="1"/>
      <c r="D39" s="1"/>
      <c r="E39" s="1" t="s">
        <v>41</v>
      </c>
      <c r="F39" s="1"/>
      <c r="G39" s="3">
        <f>ROUND(SUM(G33:G38),5)</f>
        <v>894.93</v>
      </c>
      <c r="H39" s="3">
        <f>ROUND(SUM(H33:H38),5)</f>
        <v>930</v>
      </c>
      <c r="I39" s="3">
        <f>ROUND(SUM(I33:I38),5)</f>
        <v>8693.3700000000008</v>
      </c>
      <c r="J39" s="3">
        <f>ROUND(SUM(J33:J38),5)</f>
        <v>8900</v>
      </c>
      <c r="K39" s="3">
        <f>ROUND(SUM(K33:K38),5)</f>
        <v>10400</v>
      </c>
    </row>
    <row r="40" spans="1:11">
      <c r="A40" s="1"/>
      <c r="B40" s="1"/>
      <c r="C40" s="1"/>
      <c r="D40" s="1"/>
      <c r="E40" s="1" t="s">
        <v>42</v>
      </c>
      <c r="F40" s="1"/>
      <c r="G40" s="3"/>
      <c r="H40" s="3"/>
      <c r="I40" s="3"/>
      <c r="J40" s="3"/>
      <c r="K40" s="3"/>
    </row>
    <row r="41" spans="1:11">
      <c r="A41" s="1"/>
      <c r="B41" s="1"/>
      <c r="C41" s="1"/>
      <c r="D41" s="1"/>
      <c r="E41" s="1"/>
      <c r="F41" s="1" t="s">
        <v>43</v>
      </c>
      <c r="G41" s="3">
        <v>0</v>
      </c>
      <c r="H41" s="3">
        <v>183</v>
      </c>
      <c r="I41" s="3">
        <v>630</v>
      </c>
      <c r="J41" s="3">
        <v>1651</v>
      </c>
      <c r="K41" s="3">
        <v>2200</v>
      </c>
    </row>
    <row r="42" spans="1:11">
      <c r="A42" s="1"/>
      <c r="B42" s="1"/>
      <c r="C42" s="1"/>
      <c r="D42" s="1"/>
      <c r="E42" s="1"/>
      <c r="F42" s="1" t="s">
        <v>44</v>
      </c>
      <c r="G42" s="3">
        <v>0</v>
      </c>
      <c r="H42" s="3">
        <v>900</v>
      </c>
      <c r="I42" s="3">
        <v>2550</v>
      </c>
      <c r="J42" s="3">
        <v>8100</v>
      </c>
      <c r="K42" s="3">
        <v>10800</v>
      </c>
    </row>
    <row r="43" spans="1:11" ht="15" thickBot="1">
      <c r="A43" s="1"/>
      <c r="B43" s="1"/>
      <c r="C43" s="1"/>
      <c r="D43" s="1"/>
      <c r="E43" s="1"/>
      <c r="F43" s="1" t="s">
        <v>45</v>
      </c>
      <c r="G43" s="4">
        <v>1075</v>
      </c>
      <c r="H43" s="4"/>
      <c r="I43" s="4">
        <v>5325</v>
      </c>
      <c r="J43" s="4"/>
      <c r="K43" s="4"/>
    </row>
    <row r="44" spans="1:11">
      <c r="A44" s="1"/>
      <c r="B44" s="1"/>
      <c r="C44" s="1"/>
      <c r="D44" s="1"/>
      <c r="E44" s="1" t="s">
        <v>46</v>
      </c>
      <c r="F44" s="1"/>
      <c r="G44" s="3">
        <f>ROUND(SUM(G40:G43),5)</f>
        <v>1075</v>
      </c>
      <c r="H44" s="3">
        <f>ROUND(SUM(H40:H43),5)</f>
        <v>1083</v>
      </c>
      <c r="I44" s="3">
        <f>ROUND(SUM(I40:I43),5)</f>
        <v>8505</v>
      </c>
      <c r="J44" s="3">
        <f>ROUND(SUM(J40:J43),5)</f>
        <v>9751</v>
      </c>
      <c r="K44" s="3">
        <f>ROUND(SUM(K40:K43),5)</f>
        <v>13000</v>
      </c>
    </row>
    <row r="45" spans="1:11">
      <c r="A45" s="1"/>
      <c r="B45" s="1"/>
      <c r="C45" s="1"/>
      <c r="D45" s="1"/>
      <c r="E45" s="1" t="s">
        <v>47</v>
      </c>
      <c r="F45" s="1"/>
      <c r="G45" s="3"/>
      <c r="H45" s="3"/>
      <c r="I45" s="3"/>
      <c r="J45" s="3"/>
      <c r="K45" s="3"/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6813.32</v>
      </c>
      <c r="H46" s="4">
        <v>5416</v>
      </c>
      <c r="I46" s="4">
        <v>60854.42</v>
      </c>
      <c r="J46" s="4">
        <v>48752</v>
      </c>
      <c r="K46" s="4">
        <v>65000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ROUND(SUM(G45:G46),5)</f>
        <v>6813.32</v>
      </c>
      <c r="H47" s="3">
        <f>ROUND(SUM(H45:H46),5)</f>
        <v>5416</v>
      </c>
      <c r="I47" s="3">
        <f>ROUND(SUM(I45:I46),5)</f>
        <v>60854.42</v>
      </c>
      <c r="J47" s="3">
        <f>ROUND(SUM(J45:J46),5)</f>
        <v>48752</v>
      </c>
      <c r="K47" s="3">
        <f>ROUND(SUM(K45:K46),5)</f>
        <v>65000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216</v>
      </c>
      <c r="I49" s="3">
        <v>0</v>
      </c>
      <c r="J49" s="3">
        <v>1952</v>
      </c>
      <c r="K49" s="3">
        <v>2600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205</v>
      </c>
      <c r="I50" s="3">
        <v>1875.88</v>
      </c>
      <c r="J50" s="3">
        <v>1855</v>
      </c>
      <c r="K50" s="3">
        <v>2470</v>
      </c>
    </row>
    <row r="51" spans="1:11" ht="15" thickBot="1">
      <c r="A51" s="1"/>
      <c r="B51" s="1"/>
      <c r="C51" s="1"/>
      <c r="D51" s="1"/>
      <c r="E51" s="1"/>
      <c r="F51" s="1" t="s">
        <v>53</v>
      </c>
      <c r="G51" s="4">
        <v>0</v>
      </c>
      <c r="H51" s="4">
        <v>333</v>
      </c>
      <c r="I51" s="4">
        <v>0</v>
      </c>
      <c r="J51" s="4">
        <v>3001</v>
      </c>
      <c r="K51" s="4">
        <v>4000</v>
      </c>
    </row>
    <row r="52" spans="1:11">
      <c r="A52" s="1"/>
      <c r="B52" s="1"/>
      <c r="C52" s="1"/>
      <c r="D52" s="1"/>
      <c r="E52" s="1" t="s">
        <v>54</v>
      </c>
      <c r="F52" s="1"/>
      <c r="G52" s="3">
        <f>ROUND(SUM(G48:G51),5)</f>
        <v>0</v>
      </c>
      <c r="H52" s="3">
        <f>ROUND(SUM(H48:H51),5)</f>
        <v>754</v>
      </c>
      <c r="I52" s="3">
        <f>ROUND(SUM(I48:I51),5)</f>
        <v>1875.88</v>
      </c>
      <c r="J52" s="3">
        <f>ROUND(SUM(J48:J51),5)</f>
        <v>6808</v>
      </c>
      <c r="K52" s="3">
        <f>ROUND(SUM(K48:K51),5)</f>
        <v>9070</v>
      </c>
    </row>
    <row r="53" spans="1:11">
      <c r="A53" s="1"/>
      <c r="B53" s="1"/>
      <c r="C53" s="1"/>
      <c r="D53" s="1"/>
      <c r="E53" s="1" t="s">
        <v>55</v>
      </c>
      <c r="F53" s="1"/>
      <c r="G53" s="3"/>
      <c r="H53" s="3"/>
      <c r="I53" s="3"/>
      <c r="J53" s="3"/>
      <c r="K53" s="3"/>
    </row>
    <row r="54" spans="1:11">
      <c r="A54" s="1"/>
      <c r="B54" s="1"/>
      <c r="C54" s="1"/>
      <c r="D54" s="1"/>
      <c r="E54" s="1"/>
      <c r="F54" s="1" t="s">
        <v>56</v>
      </c>
      <c r="G54" s="3">
        <v>47.22</v>
      </c>
      <c r="H54" s="3">
        <v>50</v>
      </c>
      <c r="I54" s="3">
        <v>322.02</v>
      </c>
      <c r="J54" s="3">
        <v>450</v>
      </c>
      <c r="K54" s="3">
        <v>600</v>
      </c>
    </row>
    <row r="55" spans="1:11">
      <c r="A55" s="1"/>
      <c r="B55" s="1"/>
      <c r="C55" s="1"/>
      <c r="D55" s="1"/>
      <c r="E55" s="1"/>
      <c r="F55" s="1" t="s">
        <v>57</v>
      </c>
      <c r="G55" s="3">
        <v>2828.1</v>
      </c>
      <c r="H55" s="3">
        <v>2500</v>
      </c>
      <c r="I55" s="3">
        <v>25385.58</v>
      </c>
      <c r="J55" s="3">
        <v>22500</v>
      </c>
      <c r="K55" s="3">
        <v>30000</v>
      </c>
    </row>
    <row r="56" spans="1:11" ht="15" thickBot="1">
      <c r="A56" s="1"/>
      <c r="B56" s="1"/>
      <c r="C56" s="1"/>
      <c r="D56" s="1"/>
      <c r="E56" s="1"/>
      <c r="F56" s="1" t="s">
        <v>58</v>
      </c>
      <c r="G56" s="4">
        <v>579.24</v>
      </c>
      <c r="H56" s="4">
        <v>250</v>
      </c>
      <c r="I56" s="4">
        <v>3079.28</v>
      </c>
      <c r="J56" s="4">
        <v>2250</v>
      </c>
      <c r="K56" s="4">
        <v>3000</v>
      </c>
    </row>
    <row r="57" spans="1:11">
      <c r="A57" s="1"/>
      <c r="B57" s="1"/>
      <c r="C57" s="1"/>
      <c r="D57" s="1"/>
      <c r="E57" s="1" t="s">
        <v>59</v>
      </c>
      <c r="F57" s="1"/>
      <c r="G57" s="3">
        <f>ROUND(SUM(G53:G56),5)</f>
        <v>3454.56</v>
      </c>
      <c r="H57" s="3">
        <f>ROUND(SUM(H53:H56),5)</f>
        <v>2800</v>
      </c>
      <c r="I57" s="3">
        <f>ROUND(SUM(I53:I56),5)</f>
        <v>28786.880000000001</v>
      </c>
      <c r="J57" s="3">
        <f>ROUND(SUM(J53:J56),5)</f>
        <v>25200</v>
      </c>
      <c r="K57" s="3">
        <f>ROUND(SUM(K53:K56),5)</f>
        <v>33600</v>
      </c>
    </row>
    <row r="58" spans="1:11" ht="15" thickBot="1">
      <c r="A58" s="1"/>
      <c r="B58" s="1"/>
      <c r="C58" s="1"/>
      <c r="D58" s="1"/>
      <c r="E58" s="1" t="s">
        <v>60</v>
      </c>
      <c r="F58" s="1"/>
      <c r="G58" s="5">
        <v>0</v>
      </c>
      <c r="H58" s="5"/>
      <c r="I58" s="5">
        <v>533.04</v>
      </c>
      <c r="J58" s="5"/>
      <c r="K58" s="5"/>
    </row>
    <row r="59" spans="1:11" ht="15" thickBot="1">
      <c r="A59" s="1"/>
      <c r="B59" s="1"/>
      <c r="C59" s="1"/>
      <c r="D59" s="1" t="s">
        <v>61</v>
      </c>
      <c r="E59" s="1"/>
      <c r="F59" s="1"/>
      <c r="G59" s="6">
        <f>ROUND(G18+G29+G32+G39+G44+G47+G52+SUM(G57:G58),5)</f>
        <v>12287.81</v>
      </c>
      <c r="H59" s="6">
        <f>ROUND(H18+H29+H32+H39+H44+H47+H52+SUM(H57:H58),5)</f>
        <v>11128.5</v>
      </c>
      <c r="I59" s="6">
        <f>ROUND(I18+I29+I32+I39+I44+I47+I52+SUM(I57:I58),5)</f>
        <v>113420.71</v>
      </c>
      <c r="J59" s="6">
        <f>ROUND(J18+J29+J32+J39+J44+J47+J52+SUM(J57:J58),5)</f>
        <v>101294.5</v>
      </c>
      <c r="K59" s="6">
        <f>ROUND(K18+K29+K32+K39+K44+K47+K52+SUM(K57:K58),5)</f>
        <v>134500</v>
      </c>
    </row>
    <row r="60" spans="1:11">
      <c r="A60" s="1"/>
      <c r="B60" s="1" t="s">
        <v>62</v>
      </c>
      <c r="C60" s="1"/>
      <c r="D60" s="1"/>
      <c r="E60" s="1"/>
      <c r="F60" s="1"/>
      <c r="G60" s="3">
        <f>ROUND(G3+G17-G59,5)</f>
        <v>-559.27</v>
      </c>
      <c r="H60" s="3">
        <f>ROUND(H3+H17-H59,5)</f>
        <v>376.5</v>
      </c>
      <c r="I60" s="3">
        <f>ROUND(I3+I17-I59,5)</f>
        <v>-7686.71</v>
      </c>
      <c r="J60" s="3">
        <f>ROUND(J3+J17-J59,5)</f>
        <v>2290.5</v>
      </c>
      <c r="K60" s="3">
        <f>ROUND(K3+K17-K59,5)</f>
        <v>3600</v>
      </c>
    </row>
    <row r="61" spans="1:11">
      <c r="A61" s="1"/>
      <c r="B61" s="1" t="s">
        <v>63</v>
      </c>
      <c r="C61" s="1"/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 t="s">
        <v>64</v>
      </c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>
        <v>0</v>
      </c>
      <c r="H63" s="3"/>
      <c r="I63" s="3">
        <v>385</v>
      </c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>
        <v>24100.52</v>
      </c>
      <c r="H64" s="3"/>
      <c r="I64" s="3">
        <v>397848.35</v>
      </c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/>
      <c r="E66" s="1" t="s">
        <v>68</v>
      </c>
      <c r="F66" s="1"/>
      <c r="G66" s="3">
        <v>5000</v>
      </c>
      <c r="H66" s="3"/>
      <c r="I66" s="3">
        <v>-85000</v>
      </c>
      <c r="J66" s="3"/>
      <c r="K66" s="3"/>
    </row>
    <row r="67" spans="1:11" ht="15" thickBot="1">
      <c r="A67" s="1"/>
      <c r="B67" s="1"/>
      <c r="C67" s="1"/>
      <c r="D67" s="1"/>
      <c r="E67" s="1" t="s">
        <v>69</v>
      </c>
      <c r="F67" s="1"/>
      <c r="G67" s="5">
        <v>327.33</v>
      </c>
      <c r="H67" s="3"/>
      <c r="I67" s="5">
        <v>530.14</v>
      </c>
      <c r="J67" s="3"/>
      <c r="K67" s="3"/>
    </row>
    <row r="68" spans="1:11" ht="15" thickBot="1">
      <c r="A68" s="1"/>
      <c r="B68" s="1"/>
      <c r="C68" s="1"/>
      <c r="D68" s="1" t="s">
        <v>70</v>
      </c>
      <c r="E68" s="1"/>
      <c r="F68" s="1"/>
      <c r="G68" s="6">
        <f>ROUND(SUM(G65:G67),5)</f>
        <v>5327.33</v>
      </c>
      <c r="H68" s="3"/>
      <c r="I68" s="6">
        <f>ROUND(SUM(I65:I67),5)</f>
        <v>-84469.86</v>
      </c>
      <c r="J68" s="3"/>
      <c r="K68" s="3"/>
    </row>
    <row r="69" spans="1:11">
      <c r="A69" s="1"/>
      <c r="B69" s="1"/>
      <c r="C69" s="1" t="s">
        <v>71</v>
      </c>
      <c r="D69" s="1"/>
      <c r="E69" s="1"/>
      <c r="F69" s="1"/>
      <c r="G69" s="3">
        <f>ROUND(SUM(G62:G64)+G68,5)</f>
        <v>29427.85</v>
      </c>
      <c r="H69" s="3"/>
      <c r="I69" s="3">
        <f>ROUND(SUM(I62:I64)+I68,5)</f>
        <v>313763.49</v>
      </c>
      <c r="J69" s="3"/>
      <c r="K69" s="3"/>
    </row>
    <row r="70" spans="1:11">
      <c r="A70" s="1"/>
      <c r="B70" s="1"/>
      <c r="C70" s="1" t="s">
        <v>72</v>
      </c>
      <c r="D70" s="1"/>
      <c r="E70" s="1"/>
      <c r="F70" s="1"/>
      <c r="G70" s="3"/>
      <c r="H70" s="3"/>
      <c r="I70" s="3"/>
      <c r="J70" s="3"/>
      <c r="K70" s="3"/>
    </row>
    <row r="71" spans="1:11" ht="15" thickBot="1">
      <c r="A71" s="1"/>
      <c r="B71" s="1"/>
      <c r="C71" s="1"/>
      <c r="D71" s="1" t="s">
        <v>73</v>
      </c>
      <c r="E71" s="1"/>
      <c r="F71" s="1"/>
      <c r="G71" s="5">
        <v>0</v>
      </c>
      <c r="H71" s="3"/>
      <c r="I71" s="5">
        <v>678196.33</v>
      </c>
      <c r="J71" s="3"/>
      <c r="K71" s="3"/>
    </row>
    <row r="72" spans="1:11" ht="15" thickBot="1">
      <c r="A72" s="1"/>
      <c r="B72" s="1"/>
      <c r="C72" s="1" t="s">
        <v>74</v>
      </c>
      <c r="D72" s="1"/>
      <c r="E72" s="1"/>
      <c r="F72" s="1"/>
      <c r="G72" s="7">
        <f>ROUND(SUM(G70:G71),5)</f>
        <v>0</v>
      </c>
      <c r="H72" s="3"/>
      <c r="I72" s="7">
        <f>ROUND(SUM(I70:I71),5)</f>
        <v>678196.33</v>
      </c>
      <c r="J72" s="3"/>
      <c r="K72" s="3"/>
    </row>
    <row r="73" spans="1:11" ht="15" thickBot="1">
      <c r="A73" s="1"/>
      <c r="B73" s="1" t="s">
        <v>75</v>
      </c>
      <c r="C73" s="1"/>
      <c r="D73" s="1"/>
      <c r="E73" s="1"/>
      <c r="F73" s="1"/>
      <c r="G73" s="7">
        <f>ROUND(G61+G69-G72,5)</f>
        <v>29427.85</v>
      </c>
      <c r="H73" s="5"/>
      <c r="I73" s="7">
        <f>ROUND(I61+I69-I72,5)</f>
        <v>-364432.84</v>
      </c>
      <c r="J73" s="5"/>
      <c r="K73" s="5"/>
    </row>
    <row r="74" spans="1:11" s="9" customFormat="1" ht="10.8" thickBot="1">
      <c r="A74" s="1" t="s">
        <v>76</v>
      </c>
      <c r="B74" s="1"/>
      <c r="C74" s="1"/>
      <c r="D74" s="1"/>
      <c r="E74" s="1"/>
      <c r="F74" s="1"/>
      <c r="G74" s="8">
        <f>ROUND(G60+G73,5)</f>
        <v>28868.58</v>
      </c>
      <c r="H74" s="8">
        <f>ROUND(H60+H73,5)</f>
        <v>376.5</v>
      </c>
      <c r="I74" s="8">
        <f>ROUND(I60+I73,5)</f>
        <v>-372119.55</v>
      </c>
      <c r="J74" s="8">
        <f>ROUND(J60+J73,5)</f>
        <v>2290.5</v>
      </c>
      <c r="K74" s="8">
        <f>ROUND(K60+K73,5)</f>
        <v>3600</v>
      </c>
    </row>
    <row r="75" spans="1:11" ht="15" thickTop="1"/>
  </sheetData>
  <printOptions gridLines="1"/>
  <pageMargins left="0.7" right="0.7" top="0.75" bottom="0.75" header="0.1" footer="0.3"/>
  <pageSetup orientation="portrait" r:id="rId1"/>
  <headerFooter>
    <oddHeader>&amp;L&amp;"Arial,Bold"&amp;8 11:42 AM
&amp;"Arial,Bold"&amp;8 10/10/17
&amp;"Arial,Bold"&amp;8 Accrual Basis&amp;C&amp;"Arial,Bold"&amp;12 Castlewood Ranch Paired Owners Assoc. Inc.
&amp;"Arial,Bold"&amp;14 Profit &amp;&amp; Loss Budget Performance
&amp;"Arial,Bold"&amp;10 September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2017-10-10T17:42:58Z</cp:lastPrinted>
  <dcterms:created xsi:type="dcterms:W3CDTF">2017-10-10T17:42:49Z</dcterms:created>
  <dcterms:modified xsi:type="dcterms:W3CDTF">2017-10-10T17:43:10Z</dcterms:modified>
</cp:coreProperties>
</file>