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1795" windowHeight="13065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Sheet1!$27:$27,Sheet1!$30:$30,Sheet1!$31:$31,Sheet1!$32:$32,Sheet1!$35:$35,Sheet1!$36:$36,Sheet1!$37:$37,Sheet1!$38:$38,Sheet1!$39:$39,Sheet1!$40:$40,Sheet1!$43:$43,Sheet1!$44:$44,Sheet1!$45:$45,Sheet1!$46:$46,Sheet1!$49:$49,Sheet1!$50:$50</definedName>
    <definedName name="QB_DATA_2" localSheetId="1" hidden="1">Sheet1!$51:$51,Sheet1!$52:$52,Sheet1!$55:$55,Sheet1!$56:$56,Sheet1!$57:$57,Sheet1!$60:$60,Sheet1!$61:$61,Sheet1!$62:$62,Sheet1!$64:$64,Sheet1!$69:$69,Sheet1!$71:$71,Sheet1!$72:$72,Sheet1!$76:$76,Sheet1!$77:$77</definedName>
    <definedName name="QB_FORMULA_0" localSheetId="1" hidden="1">Sheet1!$G$9,Sheet1!$H$9,Sheet1!$I$9,Sheet1!$J$9,Sheet1!$K$9,Sheet1!$G$15,Sheet1!$H$15,Sheet1!$I$15,Sheet1!$J$15,Sheet1!$K$15,Sheet1!$G$16,Sheet1!$H$16,Sheet1!$I$16,Sheet1!$J$16,Sheet1!$K$16,Sheet1!$G$28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Sheet1!$H$28,Sheet1!$I$28,Sheet1!$J$28,Sheet1!$K$28,Sheet1!$G$33,Sheet1!$H$33,Sheet1!$I$33,Sheet1!$J$33,Sheet1!$K$33,Sheet1!$G$41,Sheet1!$H$41,Sheet1!$I$41,Sheet1!$J$41,Sheet1!$K$41,Sheet1!$G$47,Sheet1!$H$47</definedName>
    <definedName name="QB_FORMULA_2" localSheetId="1" hidden="1">Sheet1!$I$47,Sheet1!$J$47,Sheet1!$K$47,Sheet1!$G$53,Sheet1!$H$53,Sheet1!$I$53,Sheet1!$J$53,Sheet1!$K$53,Sheet1!$G$58,Sheet1!$H$58,Sheet1!$I$58,Sheet1!$J$58,Sheet1!$K$58,Sheet1!$G$63,Sheet1!$H$63,Sheet1!$I$63</definedName>
    <definedName name="QB_FORMULA_3" localSheetId="1" hidden="1">Sheet1!$J$63,Sheet1!$K$63,Sheet1!$G$65,Sheet1!$H$65,Sheet1!$I$65,Sheet1!$J$65,Sheet1!$K$65,Sheet1!$G$66,Sheet1!$H$66,Sheet1!$I$66,Sheet1!$J$66,Sheet1!$K$66,Sheet1!$G$73,Sheet1!$H$73,Sheet1!$I$73,Sheet1!$J$73</definedName>
    <definedName name="QB_FORMULA_4" localSheetId="1" hidden="1">Sheet1!$K$73,Sheet1!$G$74,Sheet1!$H$74,Sheet1!$I$74,Sheet1!$J$74,Sheet1!$K$74,Sheet1!$G$78,Sheet1!$H$78,Sheet1!$I$78,Sheet1!$J$78,Sheet1!$K$78,Sheet1!$G$79,Sheet1!$H$79,Sheet1!$I$79,Sheet1!$J$79,Sheet1!$K$79</definedName>
    <definedName name="QB_FORMULA_5" localSheetId="1" hidden="1">Sheet1!$G$80,Sheet1!$H$80,Sheet1!$I$80,Sheet1!$J$80,Sheet1!$K$80</definedName>
    <definedName name="QB_ROW_111240" localSheetId="1" hidden="1">Sheet1!$E$5</definedName>
    <definedName name="QB_ROW_113240" localSheetId="1" hidden="1">Sheet1!$E$10</definedName>
    <definedName name="QB_ROW_116250" localSheetId="1" hidden="1">Sheet1!$F$26</definedName>
    <definedName name="QB_ROW_121040" localSheetId="1" hidden="1">Sheet1!$E$34</definedName>
    <definedName name="QB_ROW_121340" localSheetId="1" hidden="1">Sheet1!$E$41</definedName>
    <definedName name="QB_ROW_123250" localSheetId="1" hidden="1">Sheet1!$F$35</definedName>
    <definedName name="QB_ROW_124250" localSheetId="1" hidden="1">Sheet1!$F$36</definedName>
    <definedName name="QB_ROW_125250" localSheetId="1" hidden="1">Sheet1!$F$37</definedName>
    <definedName name="QB_ROW_127250" localSheetId="1" hidden="1">Sheet1!$F$38</definedName>
    <definedName name="QB_ROW_130250" localSheetId="1" hidden="1">Sheet1!$F$39</definedName>
    <definedName name="QB_ROW_131250" localSheetId="1" hidden="1">Sheet1!$F$27</definedName>
    <definedName name="QB_ROW_136040" localSheetId="1" hidden="1">Sheet1!$E$42</definedName>
    <definedName name="QB_ROW_136250" localSheetId="1" hidden="1">Sheet1!$F$46</definedName>
    <definedName name="QB_ROW_136340" localSheetId="1" hidden="1">Sheet1!$E$47</definedName>
    <definedName name="QB_ROW_137250" localSheetId="1" hidden="1">Sheet1!$F$43</definedName>
    <definedName name="QB_ROW_138250" localSheetId="1" hidden="1">Sheet1!$F$45</definedName>
    <definedName name="QB_ROW_141250" localSheetId="1" hidden="1">Sheet1!$F$44</definedName>
    <definedName name="QB_ROW_142040" localSheetId="1" hidden="1">Sheet1!$E$54</definedName>
    <definedName name="QB_ROW_142250" localSheetId="1" hidden="1">Sheet1!$F$57</definedName>
    <definedName name="QB_ROW_142340" localSheetId="1" hidden="1">Sheet1!$E$58</definedName>
    <definedName name="QB_ROW_14250" localSheetId="1" hidden="1">Sheet1!$F$31</definedName>
    <definedName name="QB_ROW_143250" localSheetId="1" hidden="1">Sheet1!$F$55</definedName>
    <definedName name="QB_ROW_144250" localSheetId="1" hidden="1">Sheet1!$F$56</definedName>
    <definedName name="QB_ROW_147240" localSheetId="1" hidden="1">Sheet1!$E$12</definedName>
    <definedName name="QB_ROW_148250" localSheetId="1" hidden="1">Sheet1!$F$61</definedName>
    <definedName name="QB_ROW_150240" localSheetId="1" hidden="1">Sheet1!$E$64</definedName>
    <definedName name="QB_ROW_15040" localSheetId="1" hidden="1">Sheet1!$E$6</definedName>
    <definedName name="QB_ROW_15340" localSheetId="1" hidden="1">Sheet1!$E$9</definedName>
    <definedName name="QB_ROW_161250" localSheetId="1" hidden="1">Sheet1!$F$20</definedName>
    <definedName name="QB_ROW_170030" localSheetId="1" hidden="1">Sheet1!$D$70</definedName>
    <definedName name="QB_ROW_170330" localSheetId="1" hidden="1">Sheet1!$D$73</definedName>
    <definedName name="QB_ROW_171240" localSheetId="1" hidden="1">Sheet1!$E$71</definedName>
    <definedName name="QB_ROW_172240" localSheetId="1" hidden="1">Sheet1!$E$72</definedName>
    <definedName name="QB_ROW_176230" localSheetId="1" hidden="1">Sheet1!$D$76</definedName>
    <definedName name="QB_ROW_178250" localSheetId="1" hidden="1">Sheet1!$F$40</definedName>
    <definedName name="QB_ROW_18301" localSheetId="1" hidden="1">Sheet1!$A$80</definedName>
    <definedName name="QB_ROW_19011" localSheetId="1" hidden="1">Sheet1!$B$3</definedName>
    <definedName name="QB_ROW_19040" localSheetId="1" hidden="1">Sheet1!$E$48</definedName>
    <definedName name="QB_ROW_192230" localSheetId="1" hidden="1">Sheet1!$D$69</definedName>
    <definedName name="QB_ROW_19311" localSheetId="1" hidden="1">Sheet1!$B$66</definedName>
    <definedName name="QB_ROW_193230" localSheetId="1" hidden="1">Sheet1!$D$77</definedName>
    <definedName name="QB_ROW_19340" localSheetId="1" hidden="1">Sheet1!$E$53</definedName>
    <definedName name="QB_ROW_196250" localSheetId="1" hidden="1">Sheet1!$F$51</definedName>
    <definedName name="QB_ROW_197240" localSheetId="1" hidden="1">Sheet1!$E$14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250" localSheetId="1" hidden="1">Sheet1!$F$50</definedName>
    <definedName name="QB_ROW_21331" localSheetId="1" hidden="1">Sheet1!$D$65</definedName>
    <definedName name="QB_ROW_22011" localSheetId="1" hidden="1">Sheet1!$B$67</definedName>
    <definedName name="QB_ROW_22040" localSheetId="1" hidden="1">Sheet1!$E$29</definedName>
    <definedName name="QB_ROW_22311" localSheetId="1" hidden="1">Sheet1!$B$79</definedName>
    <definedName name="QB_ROW_22340" localSheetId="1" hidden="1">Sheet1!$E$33</definedName>
    <definedName name="QB_ROW_23021" localSheetId="1" hidden="1">Sheet1!$C$68</definedName>
    <definedName name="QB_ROW_23321" localSheetId="1" hidden="1">Sheet1!$C$74</definedName>
    <definedName name="QB_ROW_24021" localSheetId="1" hidden="1">Sheet1!$C$75</definedName>
    <definedName name="QB_ROW_24321" localSheetId="1" hidden="1">Sheet1!$C$78</definedName>
    <definedName name="QB_ROW_34240" localSheetId="1" hidden="1">Sheet1!$E$11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Sheet1!$E$59</definedName>
    <definedName name="QB_ROW_61340" localSheetId="1" hidden="1">Sheet1!$E$63</definedName>
    <definedName name="QB_ROW_63250" localSheetId="1" hidden="1">Sheet1!$F$62</definedName>
    <definedName name="QB_ROW_66340" localSheetId="1" hidden="1">Sheet1!$E$13</definedName>
    <definedName name="QB_ROW_71250" localSheetId="1" hidden="1">Sheet1!$F$49</definedName>
    <definedName name="QB_ROW_72250" localSheetId="1" hidden="1">Sheet1!$F$52</definedName>
    <definedName name="QB_ROW_78250" localSheetId="1" hidden="1">Sheet1!$F$60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_ROW_97250" localSheetId="1" hidden="1">Sheet1!$F$32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20191130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20191101</definedName>
  </definedNames>
  <calcPr calcId="125725"/>
</workbook>
</file>

<file path=xl/calcChain.xml><?xml version="1.0" encoding="utf-8"?>
<calcChain xmlns="http://schemas.openxmlformats.org/spreadsheetml/2006/main">
  <c r="K80" i="1"/>
  <c r="J80"/>
  <c r="I80"/>
  <c r="H80"/>
  <c r="G80"/>
  <c r="K79"/>
  <c r="J79"/>
  <c r="I79"/>
  <c r="H79"/>
  <c r="G79"/>
  <c r="K78"/>
  <c r="J78"/>
  <c r="I78"/>
  <c r="H78"/>
  <c r="G78"/>
  <c r="K74"/>
  <c r="J74"/>
  <c r="I74"/>
  <c r="H74"/>
  <c r="G74"/>
  <c r="K73"/>
  <c r="J73"/>
  <c r="I73"/>
  <c r="H73"/>
  <c r="G73"/>
  <c r="K66"/>
  <c r="J66"/>
  <c r="I66"/>
  <c r="H66"/>
  <c r="G66"/>
  <c r="K65"/>
  <c r="J65"/>
  <c r="I65"/>
  <c r="H65"/>
  <c r="G65"/>
  <c r="K63"/>
  <c r="J63"/>
  <c r="I63"/>
  <c r="H63"/>
  <c r="G63"/>
  <c r="K58"/>
  <c r="J58"/>
  <c r="I58"/>
  <c r="H58"/>
  <c r="G58"/>
  <c r="K53"/>
  <c r="J53"/>
  <c r="I53"/>
  <c r="H53"/>
  <c r="G53"/>
  <c r="K47"/>
  <c r="J47"/>
  <c r="I47"/>
  <c r="H47"/>
  <c r="G47"/>
  <c r="K41"/>
  <c r="J41"/>
  <c r="I41"/>
  <c r="H41"/>
  <c r="G41"/>
  <c r="K33"/>
  <c r="J33"/>
  <c r="I33"/>
  <c r="H33"/>
  <c r="G33"/>
  <c r="K28"/>
  <c r="J28"/>
  <c r="I28"/>
  <c r="H28"/>
  <c r="G28"/>
  <c r="K16"/>
  <c r="J16"/>
  <c r="I16"/>
  <c r="H16"/>
  <c r="G16"/>
  <c r="K15"/>
  <c r="J15"/>
  <c r="I15"/>
  <c r="H15"/>
  <c r="G15"/>
  <c r="K9"/>
  <c r="J9"/>
  <c r="I9"/>
  <c r="H9"/>
  <c r="G9"/>
</calcChain>
</file>

<file path=xl/sharedStrings.xml><?xml version="1.0" encoding="utf-8"?>
<sst xmlns="http://schemas.openxmlformats.org/spreadsheetml/2006/main" count="83" uniqueCount="83">
  <si>
    <t>Nov 19</t>
  </si>
  <si>
    <t>Budget</t>
  </si>
  <si>
    <t>Jan - Nov 19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</si>
  <si>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</si>
  <si>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</si>
  <si>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</si>
  <si>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</si>
  <si>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</si>
  <si>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</si>
  <si>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</si>
  <si>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</si>
  <si>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</si>
  <si>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</si>
  <si>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</si>
  <si>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</si>
  <si>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</si>
  <si>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</si>
  <si>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</si>
  <si>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</si>
  <si>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</si>
  <si>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</si>
  <si>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</si>
  <si>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</si>
  <si>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</si>
  <si>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</si>
  <si>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</si>
  <si>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</si>
  <si>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</si>
  <si>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</si>
  <si>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</si>
  <si>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</si>
  <si>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</si>
  <si>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</si>
  <si>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5430- Management Company</t>
  </si>
  <si>
    <t>Other Services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</si>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</sst>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81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/>
  <cols>
    <col min="1" max="5" width="3" style="13" customWidth="1"/>
    <col min="6" max="6" width="34" style="13" customWidth="1"/>
    <col min="7" max="7" width="9.28515625" style="14" bestFit="1" customWidth="1"/>
    <col min="8" max="8" width="7.85546875" style="14" bestFit="1" customWidth="1"/>
    <col min="9" max="9" width="10.140625" style="14" bestFit="1" customWidth="1"/>
    <col min="10" max="10" width="10" style="14" bestFit="1" customWidth="1"/>
    <col min="11" max="11" width="12.42578125" style="14" bestFit="1" customWidth="1"/>
  </cols>
  <sheetData>
    <row r="1" spans="1:11" ht="15.7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.7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18615</v>
      </c>
      <c r="H5" s="3">
        <v>18530</v>
      </c>
      <c r="I5" s="3">
        <v>204404.55</v>
      </c>
      <c r="J5" s="3">
        <v>203830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0</v>
      </c>
      <c r="I7" s="3">
        <v>735</v>
      </c>
      <c r="J7" s="3">
        <v>0</v>
      </c>
      <c r="K7" s="3">
        <v>0</v>
      </c>
    </row>
    <row r="8" spans="1:11" ht="15.75" thickBot="1">
      <c r="A8" s="1"/>
      <c r="B8" s="1"/>
      <c r="C8" s="1"/>
      <c r="D8" s="1"/>
      <c r="E8" s="1"/>
      <c r="F8" s="1" t="s">
        <v>10</v>
      </c>
      <c r="G8" s="4">
        <v>0</v>
      </c>
      <c r="H8" s="4"/>
      <c r="I8" s="4">
        <v>121.35</v>
      </c>
      <c r="J8" s="4"/>
      <c r="K8" s="4"/>
    </row>
    <row r="9" spans="1:11">
      <c r="A9" s="1"/>
      <c r="B9" s="1"/>
      <c r="C9" s="1"/>
      <c r="D9" s="1"/>
      <c r="E9" s="1" t="s">
        <v>11</v>
      </c>
      <c r="F9" s="1"/>
      <c r="G9" s="3">
        <f>ROUND(SUM(G6:G8),5)</f>
        <v>0</v>
      </c>
      <c r="H9" s="3">
        <f>ROUND(SUM(H6:H8),5)</f>
        <v>0</v>
      </c>
      <c r="I9" s="3">
        <f>ROUND(SUM(I6:I8),5)</f>
        <v>856.35</v>
      </c>
      <c r="J9" s="3">
        <f>ROUND(SUM(J6:J8),5)</f>
        <v>0</v>
      </c>
      <c r="K9" s="3">
        <f>ROUND(SUM(K6:K8),5)</f>
        <v>0</v>
      </c>
    </row>
    <row r="10" spans="1:11">
      <c r="A10" s="1"/>
      <c r="B10" s="1"/>
      <c r="C10" s="1"/>
      <c r="D10" s="1"/>
      <c r="E10" s="1" t="s">
        <v>12</v>
      </c>
      <c r="F10" s="1"/>
      <c r="G10" s="3">
        <v>0</v>
      </c>
      <c r="H10" s="3">
        <v>0</v>
      </c>
      <c r="I10" s="3">
        <v>667.58</v>
      </c>
      <c r="J10" s="3">
        <v>0</v>
      </c>
      <c r="K10" s="3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v>0.28000000000000003</v>
      </c>
      <c r="H11" s="3">
        <v>0</v>
      </c>
      <c r="I11" s="3">
        <v>5.65</v>
      </c>
      <c r="J11" s="3">
        <v>0</v>
      </c>
      <c r="K11" s="3">
        <v>0</v>
      </c>
    </row>
    <row r="12" spans="1:11">
      <c r="A12" s="1"/>
      <c r="B12" s="1"/>
      <c r="C12" s="1"/>
      <c r="D12" s="1"/>
      <c r="E12" s="1" t="s">
        <v>14</v>
      </c>
      <c r="F12" s="1"/>
      <c r="G12" s="3">
        <v>-5200</v>
      </c>
      <c r="H12" s="3">
        <v>-5200</v>
      </c>
      <c r="I12" s="3">
        <v>-57200</v>
      </c>
      <c r="J12" s="3">
        <v>-57200</v>
      </c>
      <c r="K12" s="3">
        <v>-62400</v>
      </c>
    </row>
    <row r="13" spans="1:11">
      <c r="A13" s="1"/>
      <c r="B13" s="1"/>
      <c r="C13" s="1"/>
      <c r="D13" s="1"/>
      <c r="E13" s="1" t="s">
        <v>15</v>
      </c>
      <c r="F13" s="1"/>
      <c r="G13" s="3">
        <v>0</v>
      </c>
      <c r="H13" s="3"/>
      <c r="I13" s="3">
        <v>445</v>
      </c>
      <c r="J13" s="3"/>
      <c r="K13" s="3"/>
    </row>
    <row r="14" spans="1:11" ht="15.75" thickBot="1">
      <c r="A14" s="1"/>
      <c r="B14" s="1"/>
      <c r="C14" s="1"/>
      <c r="D14" s="1"/>
      <c r="E14" s="1" t="s">
        <v>16</v>
      </c>
      <c r="F14" s="1"/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.75" thickBot="1">
      <c r="A15" s="1"/>
      <c r="B15" s="1"/>
      <c r="C15" s="1"/>
      <c r="D15" s="1" t="s">
        <v>17</v>
      </c>
      <c r="E15" s="1"/>
      <c r="F15" s="1"/>
      <c r="G15" s="6">
        <f>ROUND(SUM(G4:G5)+SUM(G9:G14),5)</f>
        <v>13415.28</v>
      </c>
      <c r="H15" s="6">
        <f>ROUND(SUM(H4:H5)+SUM(H9:H14),5)</f>
        <v>13330</v>
      </c>
      <c r="I15" s="6">
        <f>ROUND(SUM(I4:I5)+SUM(I9:I14),5)</f>
        <v>149179.13</v>
      </c>
      <c r="J15" s="6">
        <f>ROUND(SUM(J4:J5)+SUM(J9:J14),5)</f>
        <v>146630</v>
      </c>
      <c r="K15" s="6">
        <f>ROUND(SUM(K4:K5)+SUM(K9:K14),5)</f>
        <v>159960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13415.28</v>
      </c>
      <c r="H16" s="3">
        <f>H15</f>
        <v>13330</v>
      </c>
      <c r="I16" s="3">
        <f>I15</f>
        <v>149179.13</v>
      </c>
      <c r="J16" s="3">
        <f>J15</f>
        <v>146630</v>
      </c>
      <c r="K16" s="3">
        <f>K15</f>
        <v>159960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0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114.16</v>
      </c>
      <c r="J20" s="3">
        <v>1000</v>
      </c>
      <c r="K20" s="3">
        <v>1000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170</v>
      </c>
      <c r="J21" s="3">
        <v>100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61.27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247.2</v>
      </c>
      <c r="J23" s="3">
        <v>20</v>
      </c>
      <c r="K23" s="3">
        <v>150</v>
      </c>
    </row>
    <row r="24" spans="1:11">
      <c r="A24" s="1"/>
      <c r="B24" s="1"/>
      <c r="C24" s="1"/>
      <c r="D24" s="1"/>
      <c r="E24" s="1"/>
      <c r="F24" s="1" t="s">
        <v>26</v>
      </c>
      <c r="G24" s="3">
        <v>301.45999999999998</v>
      </c>
      <c r="H24" s="3">
        <v>200</v>
      </c>
      <c r="I24" s="3">
        <v>1144.42</v>
      </c>
      <c r="J24" s="3">
        <v>200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550</v>
      </c>
      <c r="J25" s="3">
        <v>550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0</v>
      </c>
      <c r="J26" s="3">
        <v>275</v>
      </c>
      <c r="K26" s="3">
        <v>275</v>
      </c>
    </row>
    <row r="27" spans="1:11" ht="15.7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0</v>
      </c>
      <c r="I27" s="4">
        <v>45</v>
      </c>
      <c r="J27" s="4">
        <v>0</v>
      </c>
      <c r="K27" s="4">
        <v>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351.46</v>
      </c>
      <c r="H28" s="3">
        <f>ROUND(SUM(H18:H27),5)</f>
        <v>250</v>
      </c>
      <c r="I28" s="3">
        <f>ROUND(SUM(I18:I27),5)</f>
        <v>2332.0500000000002</v>
      </c>
      <c r="J28" s="3">
        <f>ROUND(SUM(J18:J27),5)</f>
        <v>2345</v>
      </c>
      <c r="K28" s="3">
        <f>ROUND(SUM(K18:K27),5)</f>
        <v>2525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1035</v>
      </c>
      <c r="H30" s="3">
        <v>83</v>
      </c>
      <c r="I30" s="3">
        <v>2647.5</v>
      </c>
      <c r="J30" s="3">
        <v>913</v>
      </c>
      <c r="K30" s="3">
        <v>1000</v>
      </c>
    </row>
    <row r="31" spans="1:11">
      <c r="A31" s="1"/>
      <c r="B31" s="1"/>
      <c r="C31" s="1"/>
      <c r="D31" s="1"/>
      <c r="E31" s="1"/>
      <c r="F31" s="1" t="s">
        <v>33</v>
      </c>
      <c r="G31" s="3">
        <v>144.66</v>
      </c>
      <c r="H31" s="3"/>
      <c r="I31" s="3">
        <v>457.06</v>
      </c>
      <c r="J31" s="3"/>
      <c r="K31" s="3"/>
    </row>
    <row r="32" spans="1:11" ht="15.75" thickBot="1">
      <c r="A32" s="1"/>
      <c r="B32" s="1"/>
      <c r="C32" s="1"/>
      <c r="D32" s="1"/>
      <c r="E32" s="1"/>
      <c r="F32" s="1" t="s">
        <v>34</v>
      </c>
      <c r="G32" s="4">
        <v>0</v>
      </c>
      <c r="H32" s="4"/>
      <c r="I32" s="4">
        <v>180</v>
      </c>
      <c r="J32" s="4"/>
      <c r="K32" s="4"/>
    </row>
    <row r="33" spans="1:11">
      <c r="A33" s="1"/>
      <c r="B33" s="1"/>
      <c r="C33" s="1"/>
      <c r="D33" s="1"/>
      <c r="E33" s="1" t="s">
        <v>35</v>
      </c>
      <c r="F33" s="1"/>
      <c r="G33" s="3">
        <f>ROUND(SUM(G29:G32),5)</f>
        <v>1179.6600000000001</v>
      </c>
      <c r="H33" s="3">
        <f>ROUND(SUM(H29:H32),5)</f>
        <v>83</v>
      </c>
      <c r="I33" s="3">
        <f>ROUND(SUM(I29:I32),5)</f>
        <v>3284.56</v>
      </c>
      <c r="J33" s="3">
        <f>ROUND(SUM(J29:J32),5)</f>
        <v>913</v>
      </c>
      <c r="K33" s="3">
        <f>ROUND(SUM(K29:K32),5)</f>
        <v>1000</v>
      </c>
    </row>
    <row r="34" spans="1:11">
      <c r="A34" s="1"/>
      <c r="B34" s="1"/>
      <c r="C34" s="1"/>
      <c r="D34" s="1"/>
      <c r="E34" s="1" t="s">
        <v>36</v>
      </c>
      <c r="F34" s="1"/>
      <c r="G34" s="3"/>
      <c r="H34" s="3"/>
      <c r="I34" s="3"/>
      <c r="J34" s="3"/>
      <c r="K34" s="3"/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111</v>
      </c>
      <c r="I35" s="3">
        <v>1625</v>
      </c>
      <c r="J35" s="3">
        <v>1200</v>
      </c>
      <c r="K35" s="3">
        <v>1200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>
        <v>0</v>
      </c>
      <c r="I36" s="3">
        <v>0</v>
      </c>
      <c r="J36" s="3">
        <v>500</v>
      </c>
      <c r="K36" s="3">
        <v>500</v>
      </c>
    </row>
    <row r="37" spans="1:11">
      <c r="A37" s="1"/>
      <c r="B37" s="1"/>
      <c r="C37" s="1"/>
      <c r="D37" s="1"/>
      <c r="E37" s="1"/>
      <c r="F37" s="1" t="s">
        <v>39</v>
      </c>
      <c r="G37" s="3">
        <v>302.57</v>
      </c>
      <c r="H37" s="3">
        <v>0</v>
      </c>
      <c r="I37" s="3">
        <v>8231</v>
      </c>
      <c r="J37" s="3">
        <v>6600</v>
      </c>
      <c r="K37" s="3">
        <v>6600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1136.68</v>
      </c>
      <c r="J38" s="3">
        <v>1500</v>
      </c>
      <c r="K38" s="3">
        <v>1500</v>
      </c>
    </row>
    <row r="39" spans="1:11">
      <c r="A39" s="1"/>
      <c r="B39" s="1"/>
      <c r="C39" s="1"/>
      <c r="D39" s="1"/>
      <c r="E39" s="1"/>
      <c r="F39" s="1" t="s">
        <v>41</v>
      </c>
      <c r="G39" s="3">
        <v>101.2</v>
      </c>
      <c r="H39" s="3">
        <v>500</v>
      </c>
      <c r="I39" s="3">
        <v>2684.2</v>
      </c>
      <c r="J39" s="3">
        <v>2000</v>
      </c>
      <c r="K39" s="3">
        <v>2500</v>
      </c>
    </row>
    <row r="40" spans="1:11" ht="15.75" thickBot="1">
      <c r="A40" s="1"/>
      <c r="B40" s="1"/>
      <c r="C40" s="1"/>
      <c r="D40" s="1"/>
      <c r="E40" s="1"/>
      <c r="F40" s="1" t="s">
        <v>42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1"/>
      <c r="B41" s="1"/>
      <c r="C41" s="1"/>
      <c r="D41" s="1"/>
      <c r="E41" s="1" t="s">
        <v>43</v>
      </c>
      <c r="F41" s="1"/>
      <c r="G41" s="3">
        <f>ROUND(SUM(G34:G40),5)</f>
        <v>403.77</v>
      </c>
      <c r="H41" s="3">
        <f>ROUND(SUM(H34:H40),5)</f>
        <v>611</v>
      </c>
      <c r="I41" s="3">
        <f>ROUND(SUM(I34:I40),5)</f>
        <v>13676.88</v>
      </c>
      <c r="J41" s="3">
        <f>ROUND(SUM(J34:J40),5)</f>
        <v>11800</v>
      </c>
      <c r="K41" s="3">
        <f>ROUND(SUM(K34:K40),5)</f>
        <v>12300</v>
      </c>
    </row>
    <row r="42" spans="1:11">
      <c r="A42" s="1"/>
      <c r="B42" s="1"/>
      <c r="C42" s="1"/>
      <c r="D42" s="1"/>
      <c r="E42" s="1" t="s">
        <v>44</v>
      </c>
      <c r="F42" s="1"/>
      <c r="G42" s="3"/>
      <c r="H42" s="3"/>
      <c r="I42" s="3"/>
      <c r="J42" s="3"/>
      <c r="K42" s="3"/>
    </row>
    <row r="43" spans="1:11">
      <c r="A43" s="1"/>
      <c r="B43" s="1"/>
      <c r="C43" s="1"/>
      <c r="D43" s="1"/>
      <c r="E43" s="1"/>
      <c r="F43" s="1" t="s">
        <v>45</v>
      </c>
      <c r="G43" s="3">
        <v>0</v>
      </c>
      <c r="H43" s="3">
        <v>170</v>
      </c>
      <c r="I43" s="3">
        <v>1760</v>
      </c>
      <c r="J43" s="3">
        <v>1830</v>
      </c>
      <c r="K43" s="3">
        <v>2000</v>
      </c>
    </row>
    <row r="44" spans="1:11">
      <c r="A44" s="1"/>
      <c r="B44" s="1"/>
      <c r="C44" s="1"/>
      <c r="D44" s="1"/>
      <c r="E44" s="1"/>
      <c r="F44" s="1" t="s">
        <v>46</v>
      </c>
      <c r="G44" s="3">
        <v>850</v>
      </c>
      <c r="H44" s="3">
        <v>900</v>
      </c>
      <c r="I44" s="3">
        <v>9350</v>
      </c>
      <c r="J44" s="3">
        <v>9900</v>
      </c>
      <c r="K44" s="3">
        <v>10800</v>
      </c>
    </row>
    <row r="45" spans="1:11">
      <c r="A45" s="1"/>
      <c r="B45" s="1"/>
      <c r="C45" s="1"/>
      <c r="D45" s="1"/>
      <c r="E45" s="1"/>
      <c r="F45" s="1" t="s">
        <v>47</v>
      </c>
      <c r="G45" s="3">
        <v>0</v>
      </c>
      <c r="H45" s="3">
        <v>0</v>
      </c>
      <c r="I45" s="3">
        <v>52.52</v>
      </c>
      <c r="J45" s="3">
        <v>0</v>
      </c>
      <c r="K45" s="3">
        <v>0</v>
      </c>
    </row>
    <row r="46" spans="1:11" ht="15.75" thickBot="1">
      <c r="A46" s="1"/>
      <c r="B46" s="1"/>
      <c r="C46" s="1"/>
      <c r="D46" s="1"/>
      <c r="E46" s="1"/>
      <c r="F46" s="1" t="s">
        <v>48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1"/>
      <c r="B47" s="1"/>
      <c r="C47" s="1"/>
      <c r="D47" s="1"/>
      <c r="E47" s="1" t="s">
        <v>49</v>
      </c>
      <c r="F47" s="1"/>
      <c r="G47" s="3">
        <f>ROUND(SUM(G42:G46),5)</f>
        <v>850</v>
      </c>
      <c r="H47" s="3">
        <f>ROUND(SUM(H42:H46),5)</f>
        <v>1070</v>
      </c>
      <c r="I47" s="3">
        <f>ROUND(SUM(I42:I46),5)</f>
        <v>11162.52</v>
      </c>
      <c r="J47" s="3">
        <f>ROUND(SUM(J42:J46),5)</f>
        <v>11730</v>
      </c>
      <c r="K47" s="3">
        <f>ROUND(SUM(K42:K46),5)</f>
        <v>12800</v>
      </c>
    </row>
    <row r="48" spans="1:11">
      <c r="A48" s="1"/>
      <c r="B48" s="1"/>
      <c r="C48" s="1"/>
      <c r="D48" s="1"/>
      <c r="E48" s="1" t="s">
        <v>50</v>
      </c>
      <c r="F48" s="1"/>
      <c r="G48" s="3"/>
      <c r="H48" s="3"/>
      <c r="I48" s="3"/>
      <c r="J48" s="3"/>
      <c r="K48" s="3"/>
    </row>
    <row r="49" spans="1:11">
      <c r="A49" s="1"/>
      <c r="B49" s="1"/>
      <c r="C49" s="1"/>
      <c r="D49" s="1"/>
      <c r="E49" s="1"/>
      <c r="F49" s="1" t="s">
        <v>51</v>
      </c>
      <c r="G49" s="3">
        <v>8341.6</v>
      </c>
      <c r="H49" s="3">
        <v>7125</v>
      </c>
      <c r="I49" s="3">
        <v>91752.41</v>
      </c>
      <c r="J49" s="3">
        <v>78375</v>
      </c>
      <c r="K49" s="3">
        <v>85500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0</v>
      </c>
      <c r="I50" s="3">
        <v>2227</v>
      </c>
      <c r="J50" s="3">
        <v>2140</v>
      </c>
      <c r="K50" s="3">
        <v>2140</v>
      </c>
    </row>
    <row r="51" spans="1:11">
      <c r="A51" s="1"/>
      <c r="B51" s="1"/>
      <c r="C51" s="1"/>
      <c r="D51" s="1"/>
      <c r="E51" s="1"/>
      <c r="F51" s="1" t="s">
        <v>53</v>
      </c>
      <c r="G51" s="3">
        <v>0</v>
      </c>
      <c r="H51" s="3">
        <v>0</v>
      </c>
      <c r="I51" s="3">
        <v>0</v>
      </c>
      <c r="J51" s="3">
        <v>350</v>
      </c>
      <c r="K51" s="3">
        <v>350</v>
      </c>
    </row>
    <row r="52" spans="1:11" ht="15.75" thickBot="1">
      <c r="A52" s="1"/>
      <c r="B52" s="1"/>
      <c r="C52" s="1"/>
      <c r="D52" s="1"/>
      <c r="E52" s="1"/>
      <c r="F52" s="1" t="s">
        <v>54</v>
      </c>
      <c r="G52" s="4">
        <v>0</v>
      </c>
      <c r="H52" s="4">
        <v>0</v>
      </c>
      <c r="I52" s="4">
        <v>1343.45</v>
      </c>
      <c r="J52" s="4">
        <v>990</v>
      </c>
      <c r="K52" s="4">
        <v>990</v>
      </c>
    </row>
    <row r="53" spans="1:11">
      <c r="A53" s="1"/>
      <c r="B53" s="1"/>
      <c r="C53" s="1"/>
      <c r="D53" s="1"/>
      <c r="E53" s="1" t="s">
        <v>55</v>
      </c>
      <c r="F53" s="1"/>
      <c r="G53" s="3">
        <f>ROUND(SUM(G48:G52),5)</f>
        <v>8341.6</v>
      </c>
      <c r="H53" s="3">
        <f>ROUND(SUM(H48:H52),5)</f>
        <v>7125</v>
      </c>
      <c r="I53" s="3">
        <f>ROUND(SUM(I48:I52),5)</f>
        <v>95322.86</v>
      </c>
      <c r="J53" s="3">
        <f>ROUND(SUM(J48:J52),5)</f>
        <v>81855</v>
      </c>
      <c r="K53" s="3">
        <f>ROUND(SUM(K48:K52),5)</f>
        <v>88980</v>
      </c>
    </row>
    <row r="54" spans="1:11">
      <c r="A54" s="1"/>
      <c r="B54" s="1"/>
      <c r="C54" s="1"/>
      <c r="D54" s="1"/>
      <c r="E54" s="1" t="s">
        <v>56</v>
      </c>
      <c r="F54" s="1"/>
      <c r="G54" s="3"/>
      <c r="H54" s="3"/>
      <c r="I54" s="3"/>
      <c r="J54" s="3"/>
      <c r="K54" s="3"/>
    </row>
    <row r="55" spans="1:11">
      <c r="A55" s="1"/>
      <c r="B55" s="1"/>
      <c r="C55" s="1"/>
      <c r="D55" s="1"/>
      <c r="E55" s="1"/>
      <c r="F55" s="1" t="s">
        <v>57</v>
      </c>
      <c r="G55" s="3">
        <v>0</v>
      </c>
      <c r="H55" s="3">
        <v>208</v>
      </c>
      <c r="I55" s="3">
        <v>0</v>
      </c>
      <c r="J55" s="3">
        <v>2292</v>
      </c>
      <c r="K55" s="3">
        <v>2500</v>
      </c>
    </row>
    <row r="56" spans="1:11">
      <c r="A56" s="1"/>
      <c r="B56" s="1"/>
      <c r="C56" s="1"/>
      <c r="D56" s="1"/>
      <c r="E56" s="1"/>
      <c r="F56" s="1" t="s">
        <v>58</v>
      </c>
      <c r="G56" s="3">
        <v>792.09</v>
      </c>
      <c r="H56" s="3">
        <v>0</v>
      </c>
      <c r="I56" s="3">
        <v>11710.1</v>
      </c>
      <c r="J56" s="3">
        <v>2000</v>
      </c>
      <c r="K56" s="3">
        <v>2000</v>
      </c>
    </row>
    <row r="57" spans="1:11" ht="15.75" thickBot="1">
      <c r="A57" s="1"/>
      <c r="B57" s="1"/>
      <c r="C57" s="1"/>
      <c r="D57" s="1"/>
      <c r="E57" s="1"/>
      <c r="F57" s="1" t="s">
        <v>59</v>
      </c>
      <c r="G57" s="4">
        <v>0</v>
      </c>
      <c r="H57" s="4">
        <v>250</v>
      </c>
      <c r="I57" s="4">
        <v>0</v>
      </c>
      <c r="J57" s="4">
        <v>2750</v>
      </c>
      <c r="K57" s="4">
        <v>3000</v>
      </c>
    </row>
    <row r="58" spans="1:11">
      <c r="A58" s="1"/>
      <c r="B58" s="1"/>
      <c r="C58" s="1"/>
      <c r="D58" s="1"/>
      <c r="E58" s="1" t="s">
        <v>60</v>
      </c>
      <c r="F58" s="1"/>
      <c r="G58" s="3">
        <f>ROUND(SUM(G54:G57),5)</f>
        <v>792.09</v>
      </c>
      <c r="H58" s="3">
        <f>ROUND(SUM(H54:H57),5)</f>
        <v>458</v>
      </c>
      <c r="I58" s="3">
        <f>ROUND(SUM(I54:I57),5)</f>
        <v>11710.1</v>
      </c>
      <c r="J58" s="3">
        <f>ROUND(SUM(J54:J57),5)</f>
        <v>7042</v>
      </c>
      <c r="K58" s="3">
        <f>ROUND(SUM(K54:K57),5)</f>
        <v>7500</v>
      </c>
    </row>
    <row r="59" spans="1:11">
      <c r="A59" s="1"/>
      <c r="B59" s="1"/>
      <c r="C59" s="1"/>
      <c r="D59" s="1"/>
      <c r="E59" s="1" t="s">
        <v>61</v>
      </c>
      <c r="F59" s="1"/>
      <c r="G59" s="3"/>
      <c r="H59" s="3"/>
      <c r="I59" s="3"/>
      <c r="J59" s="3"/>
      <c r="K59" s="3"/>
    </row>
    <row r="60" spans="1:11">
      <c r="A60" s="1"/>
      <c r="B60" s="1"/>
      <c r="C60" s="1"/>
      <c r="D60" s="1"/>
      <c r="E60" s="1"/>
      <c r="F60" s="1" t="s">
        <v>62</v>
      </c>
      <c r="G60" s="3">
        <v>46.58</v>
      </c>
      <c r="H60" s="3">
        <v>33</v>
      </c>
      <c r="I60" s="3">
        <v>469.13</v>
      </c>
      <c r="J60" s="3">
        <v>367</v>
      </c>
      <c r="K60" s="3">
        <v>400</v>
      </c>
    </row>
    <row r="61" spans="1:11">
      <c r="A61" s="1"/>
      <c r="B61" s="1"/>
      <c r="C61" s="1"/>
      <c r="D61" s="1"/>
      <c r="E61" s="1"/>
      <c r="F61" s="1" t="s">
        <v>63</v>
      </c>
      <c r="G61" s="3">
        <v>3465.47</v>
      </c>
      <c r="H61" s="3">
        <v>2833</v>
      </c>
      <c r="I61" s="3">
        <v>40867.54</v>
      </c>
      <c r="J61" s="3">
        <v>31167</v>
      </c>
      <c r="K61" s="3">
        <v>34000</v>
      </c>
    </row>
    <row r="62" spans="1:11" ht="15.75" thickBot="1">
      <c r="A62" s="1"/>
      <c r="B62" s="1"/>
      <c r="C62" s="1"/>
      <c r="D62" s="1"/>
      <c r="E62" s="1"/>
      <c r="F62" s="1" t="s">
        <v>64</v>
      </c>
      <c r="G62" s="4">
        <v>166.3</v>
      </c>
      <c r="H62" s="4">
        <v>90</v>
      </c>
      <c r="I62" s="4">
        <v>3364.9</v>
      </c>
      <c r="J62" s="4">
        <v>2930</v>
      </c>
      <c r="K62" s="4">
        <v>3000</v>
      </c>
    </row>
    <row r="63" spans="1:11">
      <c r="A63" s="1"/>
      <c r="B63" s="1"/>
      <c r="C63" s="1"/>
      <c r="D63" s="1"/>
      <c r="E63" s="1" t="s">
        <v>65</v>
      </c>
      <c r="F63" s="1"/>
      <c r="G63" s="3">
        <f>ROUND(SUM(G59:G62),5)</f>
        <v>3678.35</v>
      </c>
      <c r="H63" s="3">
        <f>ROUND(SUM(H59:H62),5)</f>
        <v>2956</v>
      </c>
      <c r="I63" s="3">
        <f>ROUND(SUM(I59:I62),5)</f>
        <v>44701.57</v>
      </c>
      <c r="J63" s="3">
        <f>ROUND(SUM(J59:J62),5)</f>
        <v>34464</v>
      </c>
      <c r="K63" s="3">
        <f>ROUND(SUM(K59:K62),5)</f>
        <v>37400</v>
      </c>
    </row>
    <row r="64" spans="1:11" ht="15.75" thickBot="1">
      <c r="A64" s="1"/>
      <c r="B64" s="1"/>
      <c r="C64" s="1"/>
      <c r="D64" s="1"/>
      <c r="E64" s="1" t="s">
        <v>66</v>
      </c>
      <c r="F64" s="1"/>
      <c r="G64" s="5">
        <v>0</v>
      </c>
      <c r="H64" s="5">
        <v>0</v>
      </c>
      <c r="I64" s="5">
        <v>169.4</v>
      </c>
      <c r="J64" s="5">
        <v>0</v>
      </c>
      <c r="K64" s="5">
        <v>0</v>
      </c>
    </row>
    <row r="65" spans="1:11" ht="15.75" thickBot="1">
      <c r="A65" s="1"/>
      <c r="B65" s="1"/>
      <c r="C65" s="1"/>
      <c r="D65" s="1" t="s">
        <v>67</v>
      </c>
      <c r="E65" s="1"/>
      <c r="F65" s="1"/>
      <c r="G65" s="6">
        <f>ROUND(G17+G28+G33+G41+G47+G53+G58+SUM(G63:G64),5)</f>
        <v>15596.93</v>
      </c>
      <c r="H65" s="6">
        <f>ROUND(H17+H28+H33+H41+H47+H53+H58+SUM(H63:H64),5)</f>
        <v>12553</v>
      </c>
      <c r="I65" s="6">
        <f>ROUND(I17+I28+I33+I41+I47+I53+I58+SUM(I63:I64),5)</f>
        <v>182359.94</v>
      </c>
      <c r="J65" s="6">
        <f>ROUND(J17+J28+J33+J41+J47+J53+J58+SUM(J63:J64),5)</f>
        <v>150149</v>
      </c>
      <c r="K65" s="6">
        <f>ROUND(K17+K28+K33+K41+K47+K53+K58+SUM(K63:K64),5)</f>
        <v>162505</v>
      </c>
    </row>
    <row r="66" spans="1:11">
      <c r="A66" s="1"/>
      <c r="B66" s="1" t="s">
        <v>68</v>
      </c>
      <c r="C66" s="1"/>
      <c r="D66" s="1"/>
      <c r="E66" s="1"/>
      <c r="F66" s="1"/>
      <c r="G66" s="3">
        <f>ROUND(G3+G16-G65,5)</f>
        <v>-2181.65</v>
      </c>
      <c r="H66" s="3">
        <f>ROUND(H3+H16-H65,5)</f>
        <v>777</v>
      </c>
      <c r="I66" s="3">
        <f>ROUND(I3+I16-I65,5)</f>
        <v>-33180.81</v>
      </c>
      <c r="J66" s="3">
        <f>ROUND(J3+J16-J65,5)</f>
        <v>-3519</v>
      </c>
      <c r="K66" s="3">
        <f>ROUND(K3+K16-K65,5)</f>
        <v>-2545</v>
      </c>
    </row>
    <row r="67" spans="1:11">
      <c r="A67" s="1"/>
      <c r="B67" s="1" t="s">
        <v>69</v>
      </c>
      <c r="C67" s="1"/>
      <c r="D67" s="1"/>
      <c r="E67" s="1"/>
      <c r="F67" s="1"/>
      <c r="G67" s="3"/>
      <c r="H67" s="3"/>
      <c r="I67" s="3"/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/>
      <c r="H68" s="3"/>
      <c r="I68" s="3"/>
      <c r="J68" s="3"/>
      <c r="K68" s="3"/>
    </row>
    <row r="69" spans="1:11">
      <c r="A69" s="1"/>
      <c r="B69" s="1"/>
      <c r="C69" s="1"/>
      <c r="D69" s="1" t="s">
        <v>71</v>
      </c>
      <c r="E69" s="1"/>
      <c r="F69" s="1"/>
      <c r="G69" s="3">
        <v>0</v>
      </c>
      <c r="H69" s="3">
        <v>0</v>
      </c>
      <c r="I69" s="3">
        <v>2276128.2599999998</v>
      </c>
      <c r="J69" s="3">
        <v>0</v>
      </c>
      <c r="K69" s="3">
        <v>0</v>
      </c>
    </row>
    <row r="70" spans="1:11">
      <c r="A70" s="1"/>
      <c r="B70" s="1"/>
      <c r="C70" s="1"/>
      <c r="D70" s="1" t="s">
        <v>72</v>
      </c>
      <c r="E70" s="1"/>
      <c r="F70" s="1"/>
      <c r="G70" s="3"/>
      <c r="H70" s="3"/>
      <c r="I70" s="3"/>
      <c r="J70" s="3"/>
      <c r="K70" s="3"/>
    </row>
    <row r="71" spans="1:11">
      <c r="A71" s="1"/>
      <c r="B71" s="1"/>
      <c r="C71" s="1"/>
      <c r="D71" s="1"/>
      <c r="E71" s="1" t="s">
        <v>73</v>
      </c>
      <c r="F71" s="1"/>
      <c r="G71" s="3">
        <v>5200</v>
      </c>
      <c r="H71" s="3">
        <v>5200</v>
      </c>
      <c r="I71" s="3">
        <v>57200</v>
      </c>
      <c r="J71" s="3">
        <v>57200</v>
      </c>
      <c r="K71" s="3">
        <v>62400</v>
      </c>
    </row>
    <row r="72" spans="1:11" ht="15.75" thickBot="1">
      <c r="A72" s="1"/>
      <c r="B72" s="1"/>
      <c r="C72" s="1"/>
      <c r="D72" s="1"/>
      <c r="E72" s="1" t="s">
        <v>74</v>
      </c>
      <c r="F72" s="1"/>
      <c r="G72" s="5">
        <v>153.53</v>
      </c>
      <c r="H72" s="5">
        <v>0</v>
      </c>
      <c r="I72" s="5">
        <v>4892.78</v>
      </c>
      <c r="J72" s="5">
        <v>0</v>
      </c>
      <c r="K72" s="5">
        <v>0</v>
      </c>
    </row>
    <row r="73" spans="1:11" ht="15.75" thickBot="1">
      <c r="A73" s="1"/>
      <c r="B73" s="1"/>
      <c r="C73" s="1"/>
      <c r="D73" s="1" t="s">
        <v>75</v>
      </c>
      <c r="E73" s="1"/>
      <c r="F73" s="1"/>
      <c r="G73" s="6">
        <f>ROUND(SUM(G70:G72),5)</f>
        <v>5353.53</v>
      </c>
      <c r="H73" s="6">
        <f>ROUND(SUM(H70:H72),5)</f>
        <v>5200</v>
      </c>
      <c r="I73" s="6">
        <f>ROUND(SUM(I70:I72),5)</f>
        <v>62092.78</v>
      </c>
      <c r="J73" s="6">
        <f>ROUND(SUM(J70:J72),5)</f>
        <v>57200</v>
      </c>
      <c r="K73" s="6">
        <f>ROUND(SUM(K70:K72),5)</f>
        <v>62400</v>
      </c>
    </row>
    <row r="74" spans="1:11">
      <c r="A74" s="1"/>
      <c r="B74" s="1"/>
      <c r="C74" s="1" t="s">
        <v>76</v>
      </c>
      <c r="D74" s="1"/>
      <c r="E74" s="1"/>
      <c r="F74" s="1"/>
      <c r="G74" s="3">
        <f>ROUND(SUM(G68:G69)+G73,5)</f>
        <v>5353.53</v>
      </c>
      <c r="H74" s="3">
        <f>ROUND(SUM(H68:H69)+H73,5)</f>
        <v>5200</v>
      </c>
      <c r="I74" s="3">
        <f>ROUND(SUM(I68:I69)+I73,5)</f>
        <v>2338221.04</v>
      </c>
      <c r="J74" s="3">
        <f>ROUND(SUM(J68:J69)+J73,5)</f>
        <v>57200</v>
      </c>
      <c r="K74" s="3">
        <f>ROUND(SUM(K68:K69)+K73,5)</f>
        <v>62400</v>
      </c>
    </row>
    <row r="75" spans="1:11">
      <c r="A75" s="1"/>
      <c r="B75" s="1"/>
      <c r="C75" s="1" t="s">
        <v>77</v>
      </c>
      <c r="D75" s="1"/>
      <c r="E75" s="1"/>
      <c r="F75" s="1"/>
      <c r="G75" s="3"/>
      <c r="H75" s="3"/>
      <c r="I75" s="3"/>
      <c r="J75" s="3"/>
      <c r="K75" s="3"/>
    </row>
    <row r="76" spans="1:11">
      <c r="A76" s="1"/>
      <c r="B76" s="1"/>
      <c r="C76" s="1"/>
      <c r="D76" s="1" t="s">
        <v>78</v>
      </c>
      <c r="E76" s="1"/>
      <c r="F76" s="1"/>
      <c r="G76" s="3">
        <v>400000</v>
      </c>
      <c r="H76" s="3"/>
      <c r="I76" s="3">
        <v>605000</v>
      </c>
      <c r="J76" s="3"/>
      <c r="K76" s="3"/>
    </row>
    <row r="77" spans="1:11" ht="15.75" thickBot="1">
      <c r="A77" s="1"/>
      <c r="B77" s="1"/>
      <c r="C77" s="1"/>
      <c r="D77" s="1" t="s">
        <v>79</v>
      </c>
      <c r="E77" s="1"/>
      <c r="F77" s="1"/>
      <c r="G77" s="5">
        <v>0</v>
      </c>
      <c r="H77" s="5">
        <v>0</v>
      </c>
      <c r="I77" s="5">
        <v>4505</v>
      </c>
      <c r="J77" s="5">
        <v>595</v>
      </c>
      <c r="K77" s="5">
        <v>595</v>
      </c>
    </row>
    <row r="78" spans="1:11" ht="15.75" thickBot="1">
      <c r="A78" s="1"/>
      <c r="B78" s="1"/>
      <c r="C78" s="1" t="s">
        <v>80</v>
      </c>
      <c r="D78" s="1"/>
      <c r="E78" s="1"/>
      <c r="F78" s="1"/>
      <c r="G78" s="7">
        <f>ROUND(SUM(G75:G77),5)</f>
        <v>400000</v>
      </c>
      <c r="H78" s="7">
        <f>ROUND(SUM(H75:H77),5)</f>
        <v>0</v>
      </c>
      <c r="I78" s="7">
        <f>ROUND(SUM(I75:I77),5)</f>
        <v>609505</v>
      </c>
      <c r="J78" s="7">
        <f>ROUND(SUM(J75:J77),5)</f>
        <v>595</v>
      </c>
      <c r="K78" s="7">
        <f>ROUND(SUM(K75:K77),5)</f>
        <v>595</v>
      </c>
    </row>
    <row r="79" spans="1:11" ht="15.75" thickBot="1">
      <c r="A79" s="1"/>
      <c r="B79" s="1" t="s">
        <v>81</v>
      </c>
      <c r="C79" s="1"/>
      <c r="D79" s="1"/>
      <c r="E79" s="1"/>
      <c r="F79" s="1"/>
      <c r="G79" s="7">
        <f>ROUND(G67+G74-G78,5)</f>
        <v>-394646.47</v>
      </c>
      <c r="H79" s="7">
        <f>ROUND(H67+H74-H78,5)</f>
        <v>5200</v>
      </c>
      <c r="I79" s="7">
        <f>ROUND(I67+I74-I78,5)</f>
        <v>1728716.04</v>
      </c>
      <c r="J79" s="7">
        <f>ROUND(J67+J74-J78,5)</f>
        <v>56605</v>
      </c>
      <c r="K79" s="7">
        <f>ROUND(K67+K74-K78,5)</f>
        <v>61805</v>
      </c>
    </row>
    <row r="80" spans="1:11" s="9" customFormat="1" ht="12" thickBot="1">
      <c r="A80" s="1" t="s">
        <v>82</v>
      </c>
      <c r="B80" s="1"/>
      <c r="C80" s="1"/>
      <c r="D80" s="1"/>
      <c r="E80" s="1"/>
      <c r="F80" s="1"/>
      <c r="G80" s="8">
        <f>ROUND(G66+G79,5)</f>
        <v>-396828.12</v>
      </c>
      <c r="H80" s="8">
        <f>ROUND(H66+H79,5)</f>
        <v>5977</v>
      </c>
      <c r="I80" s="8">
        <f>ROUND(I66+I79,5)</f>
        <v>1695535.23</v>
      </c>
      <c r="J80" s="8">
        <f>ROUND(J66+J79,5)</f>
        <v>53086</v>
      </c>
      <c r="K80" s="8">
        <f>ROUND(K66+K79,5)</f>
        <v>59260</v>
      </c>
    </row>
    <row r="81" ht="15.75" thickTop="1"/>
  </sheetData>
  <pageMargins left="0.7" right="0.7" top="0.75" bottom="0.75" header="0.1" footer="0.3"/>
  <pageSetup orientation="landscape" r:id="rId1"/>
  <headerFooter>
    <oddHeader>&amp;L&amp;"Arial,Bold"&amp;8 11:59 AM
&amp;"Arial,Bold"&amp;8 12/03/19
&amp;"Arial,Bold"&amp;8 Accrual Basis&amp;C&amp;"Arial,Bold"&amp;12 Castlewood Ranch Paired Owners Assoc. Inc.
&amp;"Arial,Bold"&amp;14 Profit &amp;&amp; Loss Budget Performance
&amp;"Arial,Bold"&amp;10 November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2019-12-03T18:59:38Z</cp:lastPrinted>
  <dcterms:created xsi:type="dcterms:W3CDTF">2019-12-03T18:59:20Z</dcterms:created>
  <dcterms:modified xsi:type="dcterms:W3CDTF">2019-12-03T18:59:54Z</dcterms:modified>
</cp:coreProperties>
</file>