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32" yWindow="1152" windowWidth="16068" windowHeight="9264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Sheet1!$27:$27,Sheet1!$28:$28,Sheet1!$31:$31,Sheet1!$34:$34,Sheet1!$35:$35,Sheet1!$36:$36,Sheet1!$37:$37,Sheet1!$38:$38,Sheet1!$39:$39,Sheet1!$40:$40,Sheet1!$41:$41,Sheet1!$44:$44,Sheet1!$45:$45,Sheet1!$46:$46,Sheet1!$49:$49,Sheet1!$51:$51</definedName>
    <definedName name="QB_DATA_2" localSheetId="1" hidden="1">Sheet1!$53:$53,Sheet1!$54:$54,Sheet1!$55:$55,Sheet1!$58:$58,Sheet1!$59:$59,Sheet1!$60:$60,Sheet1!$62:$62,Sheet1!$67:$67,Sheet1!$68:$68,Sheet1!$70:$70,Sheet1!$71:$71,Sheet1!$75:$75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Sheet1!$H$29,Sheet1!$I$29,Sheet1!$J$29,Sheet1!$K$29,Sheet1!$G$32,Sheet1!$H$32,Sheet1!$I$32,Sheet1!$J$32,Sheet1!$K$32,Sheet1!$G$42,Sheet1!$H$42,Sheet1!$I$42,Sheet1!$J$42,Sheet1!$K$42,Sheet1!$G$47,Sheet1!$H$47</definedName>
    <definedName name="QB_FORMULA_2" localSheetId="1" hidden="1">Sheet1!$I$47,Sheet1!$J$47,Sheet1!$K$47,Sheet1!$G$50,Sheet1!$H$50,Sheet1!$I$50,Sheet1!$J$50,Sheet1!$K$50,Sheet1!$G$56,Sheet1!$H$56,Sheet1!$I$56,Sheet1!$J$56,Sheet1!$K$56,Sheet1!$G$61,Sheet1!$H$61,Sheet1!$I$61</definedName>
    <definedName name="QB_FORMULA_3" localSheetId="1" hidden="1">Sheet1!$J$61,Sheet1!$K$61,Sheet1!$G$63,Sheet1!$H$63,Sheet1!$I$63,Sheet1!$J$63,Sheet1!$K$63,Sheet1!$G$64,Sheet1!$H$64,Sheet1!$I$64,Sheet1!$J$64,Sheet1!$K$64,Sheet1!$G$72,Sheet1!$H$72,Sheet1!$I$72,Sheet1!$J$72</definedName>
    <definedName name="QB_FORMULA_4" localSheetId="1" hidden="1">Sheet1!$K$72,Sheet1!$G$73,Sheet1!$H$73,Sheet1!$I$73,Sheet1!$J$73,Sheet1!$K$73,Sheet1!$G$76,Sheet1!$H$76,Sheet1!$I$76,Sheet1!$J$76,Sheet1!$K$76,Sheet1!$G$77,Sheet1!$H$77,Sheet1!$I$77,Sheet1!$J$77,Sheet1!$K$77</definedName>
    <definedName name="QB_FORMULA_5" localSheetId="1" hidden="1">Sheet1!$G$78,Sheet1!$H$78,Sheet1!$I$78,Sheet1!$J$78,Sheet1!$K$78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Sheet1!$E$51</definedName>
    <definedName name="QB_ROW_121040" localSheetId="1" hidden="1">Sheet1!$E$33</definedName>
    <definedName name="QB_ROW_121340" localSheetId="1" hidden="1">Sheet1!$E$42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28250" localSheetId="1" hidden="1">Sheet1!$F$39</definedName>
    <definedName name="QB_ROW_130250" localSheetId="1" hidden="1">Sheet1!$F$40</definedName>
    <definedName name="QB_ROW_131250" localSheetId="1" hidden="1">Sheet1!$F$28</definedName>
    <definedName name="QB_ROW_136040" localSheetId="1" hidden="1">Sheet1!$E$43</definedName>
    <definedName name="QB_ROW_136250" localSheetId="1" hidden="1">Sheet1!$F$46</definedName>
    <definedName name="QB_ROW_136340" localSheetId="1" hidden="1">Sheet1!$E$47</definedName>
    <definedName name="QB_ROW_137250" localSheetId="1" hidden="1">Sheet1!$F$44</definedName>
    <definedName name="QB_ROW_141250" localSheetId="1" hidden="1">Sheet1!$F$45</definedName>
    <definedName name="QB_ROW_142040" localSheetId="1" hidden="1">Sheet1!$E$52</definedName>
    <definedName name="QB_ROW_142250" localSheetId="1" hidden="1">Sheet1!$F$55</definedName>
    <definedName name="QB_ROW_142340" localSheetId="1" hidden="1">Sheet1!$E$56</definedName>
    <definedName name="QB_ROW_143250" localSheetId="1" hidden="1">Sheet1!$F$53</definedName>
    <definedName name="QB_ROW_144250" localSheetId="1" hidden="1">Sheet1!$F$54</definedName>
    <definedName name="QB_ROW_147240" localSheetId="1" hidden="1">Sheet1!$E$14</definedName>
    <definedName name="QB_ROW_148250" localSheetId="1" hidden="1">Sheet1!$F$59</definedName>
    <definedName name="QB_ROW_150240" localSheetId="1" hidden="1">Sheet1!$E$62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Sheet1!$D$69</definedName>
    <definedName name="QB_ROW_170330" localSheetId="1" hidden="1">Sheet1!$D$72</definedName>
    <definedName name="QB_ROW_171240" localSheetId="1" hidden="1">Sheet1!$E$70</definedName>
    <definedName name="QB_ROW_172240" localSheetId="1" hidden="1">Sheet1!$E$71</definedName>
    <definedName name="QB_ROW_174230" localSheetId="1" hidden="1">Sheet1!$D$68</definedName>
    <definedName name="QB_ROW_176230" localSheetId="1" hidden="1">Sheet1!$D$75</definedName>
    <definedName name="QB_ROW_178250" localSheetId="1" hidden="1">Sheet1!$F$41</definedName>
    <definedName name="QB_ROW_182250" localSheetId="1" hidden="1">Sheet1!$F$7</definedName>
    <definedName name="QB_ROW_18301" localSheetId="1" hidden="1">Sheet1!$A$78</definedName>
    <definedName name="QB_ROW_188240" localSheetId="1" hidden="1">Sheet1!$E$15</definedName>
    <definedName name="QB_ROW_19011" localSheetId="1" hidden="1">Sheet1!$B$3</definedName>
    <definedName name="QB_ROW_19040" localSheetId="1" hidden="1">Sheet1!$E$48</definedName>
    <definedName name="QB_ROW_192230" localSheetId="1" hidden="1">Sheet1!$D$67</definedName>
    <definedName name="QB_ROW_19311" localSheetId="1" hidden="1">Sheet1!$B$64</definedName>
    <definedName name="QB_ROW_19340" localSheetId="1" hidden="1">Sheet1!$E$50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Sheet1!$D$63</definedName>
    <definedName name="QB_ROW_22011" localSheetId="1" hidden="1">Sheet1!$B$65</definedName>
    <definedName name="QB_ROW_22040" localSheetId="1" hidden="1">Sheet1!$E$30</definedName>
    <definedName name="QB_ROW_22311" localSheetId="1" hidden="1">Sheet1!$B$77</definedName>
    <definedName name="QB_ROW_22340" localSheetId="1" hidden="1">Sheet1!$E$32</definedName>
    <definedName name="QB_ROW_23021" localSheetId="1" hidden="1">Sheet1!$C$66</definedName>
    <definedName name="QB_ROW_23321" localSheetId="1" hidden="1">Sheet1!$C$73</definedName>
    <definedName name="QB_ROW_24021" localSheetId="1" hidden="1">Sheet1!$C$74</definedName>
    <definedName name="QB_ROW_24321" localSheetId="1" hidden="1">Sheet1!$C$76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Sheet1!$E$57</definedName>
    <definedName name="QB_ROW_61340" localSheetId="1" hidden="1">Sheet1!$E$61</definedName>
    <definedName name="QB_ROW_63250" localSheetId="1" hidden="1">Sheet1!$F$60</definedName>
    <definedName name="QB_ROW_71250" localSheetId="1" hidden="1">Sheet1!$F$49</definedName>
    <definedName name="QB_ROW_78250" localSheetId="1" hidden="1">Sheet1!$F$58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20160831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20160801</definedName>
  </definedNames>
  <calcPr calcId="125725"/>
</workbook>
</file>

<file path=xl/calcChain.xml><?xml version="1.0" encoding="utf-8"?>
<calcChain xmlns="http://schemas.openxmlformats.org/spreadsheetml/2006/main">
  <c r="K78" i="1"/>
  <c r="J78"/>
  <c r="I78"/>
  <c r="H78"/>
  <c r="G78"/>
  <c r="K77"/>
  <c r="J77"/>
  <c r="I77"/>
  <c r="H77"/>
  <c r="G77"/>
  <c r="K76"/>
  <c r="J76"/>
  <c r="I76"/>
  <c r="H76"/>
  <c r="G76"/>
  <c r="K73"/>
  <c r="J73"/>
  <c r="I73"/>
  <c r="H73"/>
  <c r="G73"/>
  <c r="K72"/>
  <c r="J72"/>
  <c r="I72"/>
  <c r="H72"/>
  <c r="G72"/>
  <c r="K64"/>
  <c r="J64"/>
  <c r="I64"/>
  <c r="H64"/>
  <c r="G64"/>
  <c r="K63"/>
  <c r="J63"/>
  <c r="I63"/>
  <c r="H63"/>
  <c r="G63"/>
  <c r="K61"/>
  <c r="J61"/>
  <c r="I61"/>
  <c r="H61"/>
  <c r="G61"/>
  <c r="K56"/>
  <c r="J56"/>
  <c r="I56"/>
  <c r="H56"/>
  <c r="G56"/>
  <c r="K50"/>
  <c r="J50"/>
  <c r="I50"/>
  <c r="H50"/>
  <c r="G50"/>
  <c r="K47"/>
  <c r="J47"/>
  <c r="I47"/>
  <c r="H47"/>
  <c r="G47"/>
  <c r="K42"/>
  <c r="J42"/>
  <c r="I42"/>
  <c r="H42"/>
  <c r="G42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<sst xmlns="http://schemas.openxmlformats.org/spreadsheetml/2006/main" count="81" uniqueCount="81">
  <si>
    <t>Aug 16</t>
  </si>
  <si>
    <t>Budget</t>
  </si>
  <si>
    <t>Jan - Aug 16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</si>
  <si>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</si>
  <si>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</si>
  <si>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</si>
  <si>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</si>
  <si>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</si>
  <si>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</si>
  <si>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</si>
  <si>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</si>
  <si>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</si>
  <si>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</si>
  <si>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</si>
  <si>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</si>
  <si>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</si>
  <si>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</si>
  <si>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</si>
  <si>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</si>
  <si>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</si>
  <si>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</si>
  <si>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</si>
  <si>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</si>
  <si>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</si>
  <si>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</si>
  <si>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</si>
  <si>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</si>
  <si>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</si>
  <si>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</si>
  <si>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</si>
  <si>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</si>
  <si>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</si>
  <si>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</si>
  <si>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</si>
  <si>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</si>
  <si>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</si>
  <si>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</si>
  <si>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</si>
  <si>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</si>
  <si>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</si>
  <si>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</si>
  <si>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5335- Lighting Maintenance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</si>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</sst>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9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7" width="8.33203125" style="14" bestFit="1" customWidth="1"/>
    <col min="8" max="8" width="7.109375" style="14" bestFit="1" customWidth="1"/>
    <col min="9" max="9" width="9.441406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16575</v>
      </c>
      <c r="H5" s="3">
        <v>16350</v>
      </c>
      <c r="I5" s="3">
        <v>132530</v>
      </c>
      <c r="J5" s="3">
        <v>130800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/>
      <c r="B8" s="1"/>
      <c r="C8" s="1"/>
      <c r="D8" s="1"/>
      <c r="E8" s="1"/>
      <c r="F8" s="1" t="s">
        <v>10</v>
      </c>
      <c r="G8" s="3">
        <v>40</v>
      </c>
      <c r="H8" s="3">
        <v>158.33000000000001</v>
      </c>
      <c r="I8" s="3">
        <v>864.74</v>
      </c>
      <c r="J8" s="3">
        <v>1266.68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15" thickBot="1">
      <c r="A10" s="1"/>
      <c r="B10" s="1"/>
      <c r="C10" s="1"/>
      <c r="D10" s="1"/>
      <c r="E10" s="1"/>
      <c r="F10" s="1" t="s">
        <v>12</v>
      </c>
      <c r="G10" s="4">
        <v>0</v>
      </c>
      <c r="H10" s="4">
        <v>0</v>
      </c>
      <c r="I10" s="4">
        <v>794.5</v>
      </c>
      <c r="J10" s="4">
        <v>0</v>
      </c>
      <c r="K10" s="4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40</v>
      </c>
      <c r="H11" s="3">
        <f>ROUND(SUM(H6:H10),5)</f>
        <v>158.33000000000001</v>
      </c>
      <c r="I11" s="3">
        <f>ROUND(SUM(I6:I10),5)</f>
        <v>1659.24</v>
      </c>
      <c r="J11" s="3">
        <f>ROUND(SUM(J6:J10),5)</f>
        <v>1266.68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0</v>
      </c>
      <c r="H12" s="3">
        <v>0</v>
      </c>
      <c r="I12" s="3">
        <v>98.4</v>
      </c>
      <c r="J12" s="3">
        <v>0</v>
      </c>
      <c r="K12" s="3">
        <v>0</v>
      </c>
    </row>
    <row r="13" spans="1:11">
      <c r="A13" s="1"/>
      <c r="B13" s="1"/>
      <c r="C13" s="1"/>
      <c r="D13" s="1"/>
      <c r="E13" s="1" t="s">
        <v>15</v>
      </c>
      <c r="F13" s="1"/>
      <c r="G13" s="3">
        <v>0.62</v>
      </c>
      <c r="H13" s="3">
        <v>0</v>
      </c>
      <c r="I13" s="3">
        <v>6.09</v>
      </c>
      <c r="J13" s="3">
        <v>0</v>
      </c>
      <c r="K13" s="3">
        <v>0</v>
      </c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-40000</v>
      </c>
      <c r="J14" s="3">
        <v>-40000</v>
      </c>
      <c r="K14" s="3">
        <v>-60000</v>
      </c>
    </row>
    <row r="15" spans="1:11" ht="1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11615.62</v>
      </c>
      <c r="H16" s="6">
        <f>ROUND(SUM(H4:H5)+SUM(H11:H15),5)</f>
        <v>11508.33</v>
      </c>
      <c r="I16" s="6">
        <f>ROUND(SUM(I4:I5)+SUM(I11:I15),5)</f>
        <v>94293.73</v>
      </c>
      <c r="J16" s="6">
        <f>ROUND(SUM(J4:J5)+SUM(J11:J15),5)</f>
        <v>92066.68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11615.62</v>
      </c>
      <c r="H17" s="3">
        <f>H16</f>
        <v>11508.33</v>
      </c>
      <c r="I17" s="3">
        <f>I16</f>
        <v>94293.73</v>
      </c>
      <c r="J17" s="3">
        <f>J16</f>
        <v>92066.68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82.41</v>
      </c>
      <c r="J20" s="3">
        <v>90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20</v>
      </c>
      <c r="I21" s="3">
        <v>337.49</v>
      </c>
      <c r="J21" s="3">
        <v>160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10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144.55000000000001</v>
      </c>
      <c r="H23" s="3">
        <v>0</v>
      </c>
      <c r="I23" s="3">
        <v>222.22</v>
      </c>
      <c r="J23" s="3">
        <v>70</v>
      </c>
      <c r="K23" s="3">
        <v>75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16.649999999999999</v>
      </c>
      <c r="I24" s="3">
        <v>137.80000000000001</v>
      </c>
      <c r="J24" s="3">
        <v>133.19999999999999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329.92</v>
      </c>
      <c r="H25" s="3">
        <v>10</v>
      </c>
      <c r="I25" s="3">
        <v>665.09</v>
      </c>
      <c r="J25" s="3">
        <v>80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400</v>
      </c>
      <c r="J26" s="3">
        <v>400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256</v>
      </c>
      <c r="J27" s="3">
        <v>275</v>
      </c>
      <c r="K27" s="3">
        <v>275</v>
      </c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0</v>
      </c>
      <c r="I28" s="4">
        <v>77.5</v>
      </c>
      <c r="J28" s="4">
        <v>0</v>
      </c>
      <c r="K28" s="4">
        <v>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524.47</v>
      </c>
      <c r="H29" s="3">
        <f>ROUND(SUM(H19:H28),5)</f>
        <v>96.65</v>
      </c>
      <c r="I29" s="3">
        <f>ROUND(SUM(I19:I28),5)</f>
        <v>2188.5100000000002</v>
      </c>
      <c r="J29" s="3">
        <f>ROUND(SUM(J19:J28),5)</f>
        <v>1308.2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1947</v>
      </c>
      <c r="H31" s="4">
        <v>90</v>
      </c>
      <c r="I31" s="4">
        <v>2992.65</v>
      </c>
      <c r="J31" s="4">
        <v>680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1947</v>
      </c>
      <c r="H32" s="3">
        <f>ROUND(SUM(H30:H31),5)</f>
        <v>90</v>
      </c>
      <c r="I32" s="3">
        <f>ROUND(SUM(I30:I31),5)</f>
        <v>2992.65</v>
      </c>
      <c r="J32" s="3">
        <f>ROUND(SUM(J30:J31),5)</f>
        <v>680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481</v>
      </c>
      <c r="H34" s="3">
        <v>75</v>
      </c>
      <c r="I34" s="3">
        <v>1058</v>
      </c>
      <c r="J34" s="3">
        <v>600</v>
      </c>
      <c r="K34" s="3">
        <v>900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135</v>
      </c>
      <c r="I35" s="3">
        <v>0</v>
      </c>
      <c r="J35" s="3">
        <v>675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906.9</v>
      </c>
      <c r="H36" s="3">
        <v>475</v>
      </c>
      <c r="I36" s="3">
        <v>5175.8100000000004</v>
      </c>
      <c r="J36" s="3">
        <v>3800</v>
      </c>
      <c r="K36" s="3">
        <v>5700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40</v>
      </c>
      <c r="I37" s="3">
        <v>0</v>
      </c>
      <c r="J37" s="3">
        <v>200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463.17</v>
      </c>
      <c r="H38" s="3">
        <v>415</v>
      </c>
      <c r="I38" s="3">
        <v>966.17</v>
      </c>
      <c r="J38" s="3">
        <v>2085</v>
      </c>
      <c r="K38" s="3">
        <v>2500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/>
      <c r="I39" s="3">
        <v>0</v>
      </c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0</v>
      </c>
      <c r="I40" s="3">
        <v>1429.8</v>
      </c>
      <c r="J40" s="3">
        <v>1500</v>
      </c>
      <c r="K40" s="3">
        <v>3000</v>
      </c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1"/>
      <c r="B42" s="1"/>
      <c r="C42" s="1"/>
      <c r="D42" s="1"/>
      <c r="E42" s="1" t="s">
        <v>44</v>
      </c>
      <c r="F42" s="1"/>
      <c r="G42" s="3">
        <f>ROUND(SUM(G33:G41),5)</f>
        <v>1851.07</v>
      </c>
      <c r="H42" s="3">
        <f>ROUND(SUM(H33:H41),5)</f>
        <v>1140</v>
      </c>
      <c r="I42" s="3">
        <f>ROUND(SUM(I33:I41),5)</f>
        <v>8629.7800000000007</v>
      </c>
      <c r="J42" s="3">
        <f>ROUND(SUM(J33:J41),5)</f>
        <v>8860</v>
      </c>
      <c r="K42" s="3">
        <f>ROUND(SUM(K33:K41),5)</f>
        <v>13150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185</v>
      </c>
      <c r="I44" s="3">
        <v>200</v>
      </c>
      <c r="J44" s="3">
        <v>1460</v>
      </c>
      <c r="K44" s="3">
        <v>2200</v>
      </c>
    </row>
    <row r="45" spans="1:11">
      <c r="A45" s="1"/>
      <c r="B45" s="1"/>
      <c r="C45" s="1"/>
      <c r="D45" s="1"/>
      <c r="E45" s="1"/>
      <c r="F45" s="1" t="s">
        <v>47</v>
      </c>
      <c r="G45" s="3">
        <v>850</v>
      </c>
      <c r="H45" s="3">
        <v>900</v>
      </c>
      <c r="I45" s="3">
        <v>6800</v>
      </c>
      <c r="J45" s="3">
        <v>7200</v>
      </c>
      <c r="K45" s="3">
        <v>10800</v>
      </c>
    </row>
    <row r="46" spans="1:11" ht="15" thickBot="1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ROUND(SUM(G43:G46),5)</f>
        <v>850</v>
      </c>
      <c r="H47" s="3">
        <f>ROUND(SUM(H43:H46),5)</f>
        <v>1085</v>
      </c>
      <c r="I47" s="3">
        <f>ROUND(SUM(I43:I46),5)</f>
        <v>7000</v>
      </c>
      <c r="J47" s="3">
        <f>ROUND(SUM(J43:J46),5)</f>
        <v>8660</v>
      </c>
      <c r="K47" s="3">
        <f>ROUND(SUM(K43:K46),5)</f>
        <v>13000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ht="15" thickBot="1">
      <c r="A49" s="1"/>
      <c r="B49" s="1"/>
      <c r="C49" s="1"/>
      <c r="D49" s="1"/>
      <c r="E49" s="1"/>
      <c r="F49" s="1" t="s">
        <v>51</v>
      </c>
      <c r="G49" s="4">
        <v>5093.6499999999996</v>
      </c>
      <c r="H49" s="4">
        <v>5550</v>
      </c>
      <c r="I49" s="4">
        <v>39468.89</v>
      </c>
      <c r="J49" s="4">
        <v>41700</v>
      </c>
      <c r="K49" s="4">
        <v>63900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ROUND(SUM(G48:G49),5)</f>
        <v>5093.6499999999996</v>
      </c>
      <c r="H50" s="3">
        <f>ROUND(SUM(H48:H49),5)</f>
        <v>5550</v>
      </c>
      <c r="I50" s="3">
        <f>ROUND(SUM(I48:I49),5)</f>
        <v>39468.89</v>
      </c>
      <c r="J50" s="3">
        <f>ROUND(SUM(J48:J49),5)</f>
        <v>41700</v>
      </c>
      <c r="K50" s="3">
        <f>ROUND(SUM(K48:K49),5)</f>
        <v>63900</v>
      </c>
    </row>
    <row r="51" spans="1:11">
      <c r="A51" s="1"/>
      <c r="B51" s="1"/>
      <c r="C51" s="1"/>
      <c r="D51" s="1"/>
      <c r="E51" s="1" t="s">
        <v>53</v>
      </c>
      <c r="F51" s="1"/>
      <c r="G51" s="3">
        <v>0</v>
      </c>
      <c r="H51" s="3">
        <v>0</v>
      </c>
      <c r="I51" s="3">
        <v>0</v>
      </c>
      <c r="J51" s="3">
        <v>2100</v>
      </c>
      <c r="K51" s="3">
        <v>2100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0</v>
      </c>
      <c r="H53" s="3">
        <v>214</v>
      </c>
      <c r="I53" s="3">
        <v>2630</v>
      </c>
      <c r="J53" s="3">
        <v>1714</v>
      </c>
      <c r="K53" s="3">
        <v>2570</v>
      </c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208</v>
      </c>
      <c r="I54" s="3">
        <v>1918.67</v>
      </c>
      <c r="J54" s="3">
        <v>1668</v>
      </c>
      <c r="K54" s="3">
        <v>2500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0</v>
      </c>
      <c r="H55" s="4">
        <v>0</v>
      </c>
      <c r="I55" s="4">
        <v>0</v>
      </c>
      <c r="J55" s="4">
        <v>4000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0</v>
      </c>
      <c r="H56" s="3">
        <f>ROUND(SUM(H52:H55),5)</f>
        <v>422</v>
      </c>
      <c r="I56" s="3">
        <f>ROUND(SUM(I52:I55),5)</f>
        <v>4548.67</v>
      </c>
      <c r="J56" s="3">
        <f>ROUND(SUM(J52:J55),5)</f>
        <v>7382</v>
      </c>
      <c r="K56" s="3">
        <f>ROUND(SUM(K52:K55),5)</f>
        <v>9070</v>
      </c>
    </row>
    <row r="57" spans="1:11">
      <c r="A57" s="1"/>
      <c r="B57" s="1"/>
      <c r="C57" s="1"/>
      <c r="D57" s="1"/>
      <c r="E57" s="1" t="s">
        <v>59</v>
      </c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/>
      <c r="E58" s="1"/>
      <c r="F58" s="1" t="s">
        <v>60</v>
      </c>
      <c r="G58" s="3">
        <v>47.07</v>
      </c>
      <c r="H58" s="3">
        <v>50</v>
      </c>
      <c r="I58" s="3">
        <v>334.08</v>
      </c>
      <c r="J58" s="3">
        <v>400</v>
      </c>
      <c r="K58" s="3">
        <v>600</v>
      </c>
    </row>
    <row r="59" spans="1:11">
      <c r="A59" s="1"/>
      <c r="B59" s="1"/>
      <c r="C59" s="1"/>
      <c r="D59" s="1"/>
      <c r="E59" s="1"/>
      <c r="F59" s="1" t="s">
        <v>61</v>
      </c>
      <c r="G59" s="3">
        <v>2760.26</v>
      </c>
      <c r="H59" s="3">
        <v>2455</v>
      </c>
      <c r="I59" s="3">
        <v>21432.47</v>
      </c>
      <c r="J59" s="3">
        <v>19680</v>
      </c>
      <c r="K59" s="3">
        <v>29500</v>
      </c>
    </row>
    <row r="60" spans="1:11" ht="15" thickBot="1">
      <c r="A60" s="1"/>
      <c r="B60" s="1"/>
      <c r="C60" s="1"/>
      <c r="D60" s="1"/>
      <c r="E60" s="1"/>
      <c r="F60" s="1" t="s">
        <v>62</v>
      </c>
      <c r="G60" s="4">
        <v>492.6</v>
      </c>
      <c r="H60" s="4">
        <v>430</v>
      </c>
      <c r="I60" s="4">
        <v>1192.8800000000001</v>
      </c>
      <c r="J60" s="4">
        <v>2355</v>
      </c>
      <c r="K60" s="4">
        <v>3350</v>
      </c>
    </row>
    <row r="61" spans="1:11">
      <c r="A61" s="1"/>
      <c r="B61" s="1"/>
      <c r="C61" s="1"/>
      <c r="D61" s="1"/>
      <c r="E61" s="1" t="s">
        <v>63</v>
      </c>
      <c r="F61" s="1"/>
      <c r="G61" s="3">
        <f>ROUND(SUM(G57:G60),5)</f>
        <v>3299.93</v>
      </c>
      <c r="H61" s="3">
        <f>ROUND(SUM(H57:H60),5)</f>
        <v>2935</v>
      </c>
      <c r="I61" s="3">
        <f>ROUND(SUM(I57:I60),5)</f>
        <v>22959.43</v>
      </c>
      <c r="J61" s="3">
        <f>ROUND(SUM(J57:J60),5)</f>
        <v>22435</v>
      </c>
      <c r="K61" s="3">
        <f>ROUND(SUM(K57:K60),5)</f>
        <v>33450</v>
      </c>
    </row>
    <row r="62" spans="1:11" ht="15" thickBot="1">
      <c r="A62" s="1"/>
      <c r="B62" s="1"/>
      <c r="C62" s="1"/>
      <c r="D62" s="1"/>
      <c r="E62" s="1" t="s">
        <v>64</v>
      </c>
      <c r="F62" s="1"/>
      <c r="G62" s="5">
        <v>-450</v>
      </c>
      <c r="H62" s="5"/>
      <c r="I62" s="5">
        <v>-420.32</v>
      </c>
      <c r="J62" s="5"/>
      <c r="K62" s="5"/>
    </row>
    <row r="63" spans="1:11" ht="15" thickBot="1">
      <c r="A63" s="1"/>
      <c r="B63" s="1"/>
      <c r="C63" s="1"/>
      <c r="D63" s="1" t="s">
        <v>65</v>
      </c>
      <c r="E63" s="1"/>
      <c r="F63" s="1"/>
      <c r="G63" s="6">
        <f>ROUND(G18+G29+G32+G42+G47+SUM(G50:G51)+G56+SUM(G61:G62),5)</f>
        <v>13116.12</v>
      </c>
      <c r="H63" s="6">
        <f>ROUND(H18+H29+H32+H42+H47+SUM(H50:H51)+H56+SUM(H61:H62),5)</f>
        <v>11318.65</v>
      </c>
      <c r="I63" s="6">
        <f>ROUND(I18+I29+I32+I42+I47+SUM(I50:I51)+I56+SUM(I61:I62),5)</f>
        <v>87367.61</v>
      </c>
      <c r="J63" s="6">
        <f>ROUND(J18+J29+J32+J42+J47+SUM(J50:J51)+J56+SUM(J61:J62),5)</f>
        <v>93125.2</v>
      </c>
      <c r="K63" s="6">
        <f>ROUND(K18+K29+K32+K42+K47+SUM(K50:K51)+K56+SUM(K61:K62),5)</f>
        <v>138100</v>
      </c>
    </row>
    <row r="64" spans="1:11">
      <c r="A64" s="1"/>
      <c r="B64" s="1" t="s">
        <v>66</v>
      </c>
      <c r="C64" s="1"/>
      <c r="D64" s="1"/>
      <c r="E64" s="1"/>
      <c r="F64" s="1"/>
      <c r="G64" s="3">
        <f>ROUND(G3+G17-G63,5)</f>
        <v>-1500.5</v>
      </c>
      <c r="H64" s="3">
        <f>ROUND(H3+H17-H63,5)</f>
        <v>189.68</v>
      </c>
      <c r="I64" s="3">
        <f>ROUND(I3+I17-I63,5)</f>
        <v>6926.12</v>
      </c>
      <c r="J64" s="3">
        <f>ROUND(J3+J17-J63,5)</f>
        <v>-1058.52</v>
      </c>
      <c r="K64" s="3">
        <f>ROUND(K3+K17-K63,5)</f>
        <v>0</v>
      </c>
    </row>
    <row r="65" spans="1:11">
      <c r="A65" s="1"/>
      <c r="B65" s="1" t="s">
        <v>67</v>
      </c>
      <c r="C65" s="1"/>
      <c r="D65" s="1"/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 t="s">
        <v>68</v>
      </c>
      <c r="D66" s="1"/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 t="s">
        <v>69</v>
      </c>
      <c r="E67" s="1"/>
      <c r="F67" s="1"/>
      <c r="G67" s="3">
        <v>420893.5</v>
      </c>
      <c r="H67" s="3"/>
      <c r="I67" s="3">
        <v>422837.5</v>
      </c>
      <c r="J67" s="3"/>
      <c r="K67" s="3"/>
    </row>
    <row r="68" spans="1:11">
      <c r="A68" s="1"/>
      <c r="B68" s="1"/>
      <c r="C68" s="1"/>
      <c r="D68" s="1" t="s">
        <v>70</v>
      </c>
      <c r="E68" s="1"/>
      <c r="F68" s="1"/>
      <c r="G68" s="3">
        <v>1079.43</v>
      </c>
      <c r="H68" s="3"/>
      <c r="I68" s="3">
        <v>978040.02</v>
      </c>
      <c r="J68" s="3"/>
      <c r="K68" s="3"/>
    </row>
    <row r="69" spans="1:11">
      <c r="A69" s="1"/>
      <c r="B69" s="1"/>
      <c r="C69" s="1"/>
      <c r="D69" s="1" t="s">
        <v>71</v>
      </c>
      <c r="E69" s="1"/>
      <c r="F69" s="1"/>
      <c r="G69" s="3"/>
      <c r="H69" s="3"/>
      <c r="I69" s="3"/>
      <c r="J69" s="3"/>
      <c r="K69" s="3"/>
    </row>
    <row r="70" spans="1:11">
      <c r="A70" s="1"/>
      <c r="B70" s="1"/>
      <c r="C70" s="1"/>
      <c r="D70" s="1"/>
      <c r="E70" s="1" t="s">
        <v>72</v>
      </c>
      <c r="F70" s="1"/>
      <c r="G70" s="3">
        <v>5000</v>
      </c>
      <c r="H70" s="3">
        <v>5000</v>
      </c>
      <c r="I70" s="3">
        <v>40000</v>
      </c>
      <c r="J70" s="3">
        <v>40000</v>
      </c>
      <c r="K70" s="3">
        <v>60000</v>
      </c>
    </row>
    <row r="71" spans="1:11" ht="15" thickBot="1">
      <c r="A71" s="1"/>
      <c r="B71" s="1"/>
      <c r="C71" s="1"/>
      <c r="D71" s="1"/>
      <c r="E71" s="1" t="s">
        <v>73</v>
      </c>
      <c r="F71" s="1"/>
      <c r="G71" s="5">
        <v>3.98</v>
      </c>
      <c r="H71" s="5">
        <v>40</v>
      </c>
      <c r="I71" s="5">
        <v>247.13</v>
      </c>
      <c r="J71" s="5">
        <v>320</v>
      </c>
      <c r="K71" s="5">
        <v>500</v>
      </c>
    </row>
    <row r="72" spans="1:11" ht="15" thickBot="1">
      <c r="A72" s="1"/>
      <c r="B72" s="1"/>
      <c r="C72" s="1"/>
      <c r="D72" s="1" t="s">
        <v>74</v>
      </c>
      <c r="E72" s="1"/>
      <c r="F72" s="1"/>
      <c r="G72" s="6">
        <f>ROUND(SUM(G69:G71),5)</f>
        <v>5003.9799999999996</v>
      </c>
      <c r="H72" s="6">
        <f>ROUND(SUM(H69:H71),5)</f>
        <v>5040</v>
      </c>
      <c r="I72" s="6">
        <f>ROUND(SUM(I69:I71),5)</f>
        <v>40247.129999999997</v>
      </c>
      <c r="J72" s="6">
        <f>ROUND(SUM(J69:J71),5)</f>
        <v>40320</v>
      </c>
      <c r="K72" s="6">
        <f>ROUND(SUM(K69:K71),5)</f>
        <v>60500</v>
      </c>
    </row>
    <row r="73" spans="1:11">
      <c r="A73" s="1"/>
      <c r="B73" s="1"/>
      <c r="C73" s="1" t="s">
        <v>75</v>
      </c>
      <c r="D73" s="1"/>
      <c r="E73" s="1"/>
      <c r="F73" s="1"/>
      <c r="G73" s="3">
        <f>ROUND(SUM(G66:G68)+G72,5)</f>
        <v>426976.91</v>
      </c>
      <c r="H73" s="3">
        <f>ROUND(SUM(H66:H68)+H72,5)</f>
        <v>5040</v>
      </c>
      <c r="I73" s="3">
        <f>ROUND(SUM(I66:I68)+I72,5)</f>
        <v>1441124.65</v>
      </c>
      <c r="J73" s="3">
        <f>ROUND(SUM(J66:J68)+J72,5)</f>
        <v>40320</v>
      </c>
      <c r="K73" s="3">
        <f>ROUND(SUM(K66:K68)+K72,5)</f>
        <v>60500</v>
      </c>
    </row>
    <row r="74" spans="1:11">
      <c r="A74" s="1"/>
      <c r="B74" s="1"/>
      <c r="C74" s="1" t="s">
        <v>76</v>
      </c>
      <c r="D74" s="1"/>
      <c r="E74" s="1"/>
      <c r="F74" s="1"/>
      <c r="G74" s="3"/>
      <c r="H74" s="3"/>
      <c r="I74" s="3"/>
      <c r="J74" s="3"/>
      <c r="K74" s="3"/>
    </row>
    <row r="75" spans="1:11" ht="15" thickBot="1">
      <c r="A75" s="1"/>
      <c r="B75" s="1"/>
      <c r="C75" s="1"/>
      <c r="D75" s="1" t="s">
        <v>77</v>
      </c>
      <c r="E75" s="1"/>
      <c r="F75" s="1"/>
      <c r="G75" s="5">
        <v>594571.46</v>
      </c>
      <c r="H75" s="5">
        <v>0</v>
      </c>
      <c r="I75" s="5">
        <v>594571.46</v>
      </c>
      <c r="J75" s="5">
        <v>0</v>
      </c>
      <c r="K75" s="5">
        <v>0</v>
      </c>
    </row>
    <row r="76" spans="1:11" ht="15" thickBot="1">
      <c r="A76" s="1"/>
      <c r="B76" s="1"/>
      <c r="C76" s="1" t="s">
        <v>78</v>
      </c>
      <c r="D76" s="1"/>
      <c r="E76" s="1"/>
      <c r="F76" s="1"/>
      <c r="G76" s="7">
        <f>ROUND(SUM(G74:G75),5)</f>
        <v>594571.46</v>
      </c>
      <c r="H76" s="7">
        <f>ROUND(SUM(H74:H75),5)</f>
        <v>0</v>
      </c>
      <c r="I76" s="7">
        <f>ROUND(SUM(I74:I75),5)</f>
        <v>594571.46</v>
      </c>
      <c r="J76" s="7">
        <f>ROUND(SUM(J74:J75),5)</f>
        <v>0</v>
      </c>
      <c r="K76" s="7">
        <f>ROUND(SUM(K74:K75),5)</f>
        <v>0</v>
      </c>
    </row>
    <row r="77" spans="1:11" ht="15" thickBot="1">
      <c r="A77" s="1"/>
      <c r="B77" s="1" t="s">
        <v>79</v>
      </c>
      <c r="C77" s="1"/>
      <c r="D77" s="1"/>
      <c r="E77" s="1"/>
      <c r="F77" s="1"/>
      <c r="G77" s="7">
        <f>ROUND(G65+G73-G76,5)</f>
        <v>-167594.54999999999</v>
      </c>
      <c r="H77" s="7">
        <f>ROUND(H65+H73-H76,5)</f>
        <v>5040</v>
      </c>
      <c r="I77" s="7">
        <f>ROUND(I65+I73-I76,5)</f>
        <v>846553.19</v>
      </c>
      <c r="J77" s="7">
        <f>ROUND(J65+J73-J76,5)</f>
        <v>40320</v>
      </c>
      <c r="K77" s="7">
        <f>ROUND(K65+K73-K76,5)</f>
        <v>60500</v>
      </c>
    </row>
    <row r="78" spans="1:11" s="9" customFormat="1" ht="10.8" thickBot="1">
      <c r="A78" s="1" t="s">
        <v>80</v>
      </c>
      <c r="B78" s="1"/>
      <c r="C78" s="1"/>
      <c r="D78" s="1"/>
      <c r="E78" s="1"/>
      <c r="F78" s="1"/>
      <c r="G78" s="8">
        <f>ROUND(G64+G77,5)</f>
        <v>-169095.05</v>
      </c>
      <c r="H78" s="8">
        <f>ROUND(H64+H77,5)</f>
        <v>5229.68</v>
      </c>
      <c r="I78" s="8">
        <f>ROUND(I64+I77,5)</f>
        <v>853479.31</v>
      </c>
      <c r="J78" s="8">
        <f>ROUND(J64+J77,5)</f>
        <v>39261.480000000003</v>
      </c>
      <c r="K78" s="8">
        <f>ROUND(K64+K77,5)</f>
        <v>60500</v>
      </c>
    </row>
    <row r="79" spans="1:11" ht="15" thickTop="1"/>
  </sheetData>
  <pageMargins left="0.7" right="0.7" top="0.75" bottom="0.75" header="0.1" footer="0.3"/>
  <pageSetup orientation="landscape" r:id="rId1"/>
  <headerFooter>
    <oddHeader>&amp;L&amp;"Arial,Bold"&amp;8 2:47 PM
&amp;"Arial,Bold"&amp;8 01/23/17
&amp;"Arial,Bold"&amp;8 Accrual Basis&amp;C&amp;"Arial,Bold"&amp;12 Castlewood Ranch Paired Owners Assoc. Inc.
&amp;"Arial,Bold"&amp;14 Profit &amp;&amp; Loss Budget Performance
&amp;"Arial,Bold"&amp;10 August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2017-01-23T21:47:39Z</cp:lastPrinted>
  <dcterms:created xsi:type="dcterms:W3CDTF">2017-01-23T21:47:15Z</dcterms:created>
  <dcterms:modified xsi:type="dcterms:W3CDTF">2017-01-23T21:47:50Z</dcterms:modified>
</cp:coreProperties>
</file>