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20\"/>
    </mc:Choice>
  </mc:AlternateContent>
  <xr:revisionPtr revIDLastSave="0" documentId="8_{9B6DF436-A0A8-4E34-9967-1B2D65813718}" xr6:coauthVersionLast="45" xr6:coauthVersionMax="45" xr10:uidLastSave="{00000000-0000-0000-0000-000000000000}"/>
  <bookViews>
    <workbookView xWindow="1950" yWindow="1950" windowWidth="21600" windowHeight="11385" activeTab="1" xr2:uid="{CFBE4EAC-5365-41C3-A2CD-69D1BEE05DE4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Sheet1!$5:$5,Sheet1!$7:$7,Sheet1!$9:$9,Sheet1!$14:$14,Sheet1!$15:$15,Sheet1!$16:$16,Sheet1!$17:$17,Sheet1!$18:$18,Sheet1!$19:$19,Sheet1!$20:$20,Sheet1!$21:$21,Sheet1!$22:$22,Sheet1!$23:$23,Sheet1!$26:$26,Sheet1!$27:$27,Sheet1!$30:$30</definedName>
    <definedName name="QB_DATA_1" localSheetId="1" hidden="1">Sheet1!$31:$31,Sheet1!$32:$32,Sheet1!$33:$33,Sheet1!$34:$34,Sheet1!$35:$35,Sheet1!$36:$36,Sheet1!$39:$39,Sheet1!$40:$40,Sheet1!$43:$43,Sheet1!$44:$44,Sheet1!$45:$45,Sheet1!$46:$46,Sheet1!$49:$49,Sheet1!$50:$50,Sheet1!$53:$53,Sheet1!$54:$54</definedName>
    <definedName name="QB_DATA_2" localSheetId="1" hidden="1">Sheet1!$55:$55,Sheet1!$62:$62,Sheet1!$66:$66</definedName>
    <definedName name="QB_FORMULA_0" localSheetId="1" hidden="1">Sheet1!$G$8,Sheet1!$H$8,Sheet1!$I$8,Sheet1!$J$8,Sheet1!$K$8,Sheet1!$G$10,Sheet1!$H$10,Sheet1!$I$10,Sheet1!$J$10,Sheet1!$K$10,Sheet1!$G$11,Sheet1!$H$11,Sheet1!$I$11,Sheet1!$J$11,Sheet1!$K$11,Sheet1!$G$24</definedName>
    <definedName name="QB_FORMULA_1" localSheetId="1" hidden="1">Sheet1!$H$24,Sheet1!$I$24,Sheet1!$J$24,Sheet1!$K$24,Sheet1!$G$28,Sheet1!$H$28,Sheet1!$I$28,Sheet1!$J$28,Sheet1!$K$28,Sheet1!$G$37,Sheet1!$H$37,Sheet1!$I$37,Sheet1!$J$37,Sheet1!$K$37,Sheet1!$G$41,Sheet1!$H$41</definedName>
    <definedName name="QB_FORMULA_2" localSheetId="1" hidden="1">Sheet1!$I$41,Sheet1!$J$41,Sheet1!$K$41,Sheet1!$G$47,Sheet1!$H$47,Sheet1!$I$47,Sheet1!$J$47,Sheet1!$K$47,Sheet1!$G$51,Sheet1!$H$51,Sheet1!$I$51,Sheet1!$J$51,Sheet1!$K$51,Sheet1!$G$56,Sheet1!$H$56,Sheet1!$I$56</definedName>
    <definedName name="QB_FORMULA_3" localSheetId="1" hidden="1">Sheet1!$J$56,Sheet1!$K$56,Sheet1!$G$57,Sheet1!$H$57,Sheet1!$I$57,Sheet1!$J$57,Sheet1!$K$57,Sheet1!$G$58,Sheet1!$H$58,Sheet1!$I$58,Sheet1!$J$58,Sheet1!$K$58,Sheet1!$G$63,Sheet1!$I$63,Sheet1!$G$64,Sheet1!$I$64</definedName>
    <definedName name="QB_FORMULA_4" localSheetId="1" hidden="1">Sheet1!$G$67,Sheet1!$I$67,Sheet1!$G$68,Sheet1!$I$68,Sheet1!$G$69,Sheet1!$H$69,Sheet1!$I$69,Sheet1!$J$69,Sheet1!$K$69</definedName>
    <definedName name="QB_ROW_111240" localSheetId="1" hidden="1">Sheet1!$E$5</definedName>
    <definedName name="QB_ROW_116250" localSheetId="1" hidden="1">Sheet1!$F$21</definedName>
    <definedName name="QB_ROW_121040" localSheetId="1" hidden="1">Sheet1!$E$29</definedName>
    <definedName name="QB_ROW_121340" localSheetId="1" hidden="1">Sheet1!$E$37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6250" localSheetId="1" hidden="1">Sheet1!$F$33</definedName>
    <definedName name="QB_ROW_127250" localSheetId="1" hidden="1">Sheet1!$F$34</definedName>
    <definedName name="QB_ROW_130250" localSheetId="1" hidden="1">Sheet1!$F$35</definedName>
    <definedName name="QB_ROW_131250" localSheetId="1" hidden="1">Sheet1!$F$22</definedName>
    <definedName name="QB_ROW_136040" localSheetId="1" hidden="1">Sheet1!$E$38</definedName>
    <definedName name="QB_ROW_136340" localSheetId="1" hidden="1">Sheet1!$E$41</definedName>
    <definedName name="QB_ROW_137250" localSheetId="1" hidden="1">Sheet1!$F$39</definedName>
    <definedName name="QB_ROW_141250" localSheetId="1" hidden="1">Sheet1!$F$40</definedName>
    <definedName name="QB_ROW_142040" localSheetId="1" hidden="1">Sheet1!$E$48</definedName>
    <definedName name="QB_ROW_142340" localSheetId="1" hidden="1">Sheet1!$E$51</definedName>
    <definedName name="QB_ROW_14250" localSheetId="1" hidden="1">Sheet1!$F$27</definedName>
    <definedName name="QB_ROW_143250" localSheetId="1" hidden="1">Sheet1!$F$49</definedName>
    <definedName name="QB_ROW_144250" localSheetId="1" hidden="1">Sheet1!$F$50</definedName>
    <definedName name="QB_ROW_147240" localSheetId="1" hidden="1">Sheet1!$E$9</definedName>
    <definedName name="QB_ROW_148250" localSheetId="1" hidden="1">Sheet1!$F$54</definedName>
    <definedName name="QB_ROW_15040" localSheetId="1" hidden="1">Sheet1!$E$6</definedName>
    <definedName name="QB_ROW_15340" localSheetId="1" hidden="1">Sheet1!$E$8</definedName>
    <definedName name="QB_ROW_161250" localSheetId="1" hidden="1">Sheet1!$F$15</definedName>
    <definedName name="QB_ROW_170030" localSheetId="1" hidden="1">Sheet1!$D$61</definedName>
    <definedName name="QB_ROW_170330" localSheetId="1" hidden="1">Sheet1!$D$63</definedName>
    <definedName name="QB_ROW_171240" localSheetId="1" hidden="1">Sheet1!$E$62</definedName>
    <definedName name="QB_ROW_176230" localSheetId="1" hidden="1">Sheet1!$D$66</definedName>
    <definedName name="QB_ROW_178250" localSheetId="1" hidden="1">Sheet1!$F$36</definedName>
    <definedName name="QB_ROW_18301" localSheetId="1" hidden="1">Sheet1!$A$69</definedName>
    <definedName name="QB_ROW_19011" localSheetId="1" hidden="1">Sheet1!$B$3</definedName>
    <definedName name="QB_ROW_19040" localSheetId="1" hidden="1">Sheet1!$E$42</definedName>
    <definedName name="QB_ROW_19311" localSheetId="1" hidden="1">Sheet1!$B$58</definedName>
    <definedName name="QB_ROW_19340" localSheetId="1" hidden="1">Sheet1!$E$47</definedName>
    <definedName name="QB_ROW_196250" localSheetId="1" hidden="1">Sheet1!$F$45</definedName>
    <definedName name="QB_ROW_20031" localSheetId="1" hidden="1">Sheet1!$D$4</definedName>
    <definedName name="QB_ROW_20331" localSheetId="1" hidden="1">Sheet1!$D$10</definedName>
    <definedName name="QB_ROW_21031" localSheetId="1" hidden="1">Sheet1!$D$12</definedName>
    <definedName name="QB_ROW_21250" localSheetId="1" hidden="1">Sheet1!$F$44</definedName>
    <definedName name="QB_ROW_21331" localSheetId="1" hidden="1">Sheet1!$D$57</definedName>
    <definedName name="QB_ROW_22011" localSheetId="1" hidden="1">Sheet1!$B$59</definedName>
    <definedName name="QB_ROW_22040" localSheetId="1" hidden="1">Sheet1!$E$25</definedName>
    <definedName name="QB_ROW_22311" localSheetId="1" hidden="1">Sheet1!$B$68</definedName>
    <definedName name="QB_ROW_22340" localSheetId="1" hidden="1">Sheet1!$E$28</definedName>
    <definedName name="QB_ROW_23021" localSheetId="1" hidden="1">Sheet1!$C$60</definedName>
    <definedName name="QB_ROW_23321" localSheetId="1" hidden="1">Sheet1!$C$64</definedName>
    <definedName name="QB_ROW_24021" localSheetId="1" hidden="1">Sheet1!$C$65</definedName>
    <definedName name="QB_ROW_24321" localSheetId="1" hidden="1">Sheet1!$C$67</definedName>
    <definedName name="QB_ROW_37250" localSheetId="1" hidden="1">Sheet1!$F$14</definedName>
    <definedName name="QB_ROW_50250" localSheetId="1" hidden="1">Sheet1!$F$19</definedName>
    <definedName name="QB_ROW_51250" localSheetId="1" hidden="1">Sheet1!$F$18</definedName>
    <definedName name="QB_ROW_52250" localSheetId="1" hidden="1">Sheet1!$F$26</definedName>
    <definedName name="QB_ROW_61040" localSheetId="1" hidden="1">Sheet1!$E$52</definedName>
    <definedName name="QB_ROW_61340" localSheetId="1" hidden="1">Sheet1!$E$56</definedName>
    <definedName name="QB_ROW_63250" localSheetId="1" hidden="1">Sheet1!$F$55</definedName>
    <definedName name="QB_ROW_71250" localSheetId="1" hidden="1">Sheet1!$F$43</definedName>
    <definedName name="QB_ROW_72250" localSheetId="1" hidden="1">Sheet1!$F$46</definedName>
    <definedName name="QB_ROW_78250" localSheetId="1" hidden="1">Sheet1!$F$53</definedName>
    <definedName name="QB_ROW_86040" localSheetId="1" hidden="1">Sheet1!$E$13</definedName>
    <definedName name="QB_ROW_86250" localSheetId="1" hidden="1">Sheet1!$F$23</definedName>
    <definedName name="QB_ROW_86321" localSheetId="1" hidden="1">Sheet1!$C$11</definedName>
    <definedName name="QB_ROW_86340" localSheetId="1" hidden="1">Sheet1!$E$24</definedName>
    <definedName name="QB_ROW_88250" localSheetId="1" hidden="1">Sheet1!$F$17</definedName>
    <definedName name="QB_ROW_91250" localSheetId="1" hidden="1">Sheet1!$F$7</definedName>
    <definedName name="QB_ROW_93250" localSheetId="1" hidden="1">Sheet1!$F$16</definedName>
    <definedName name="QB_ROW_96250" localSheetId="1" hidden="1">Sheet1!$F$20</definedName>
    <definedName name="QBCANSUPPORTUPDATE" localSheetId="1">TRUE</definedName>
    <definedName name="QBCOMPANYFILENAME" localSheetId="1">"D:\Peak to Peak\Quickbooks\castlewood ranch paired owners association, inc.qbw"</definedName>
    <definedName name="QBENDDATE" localSheetId="1">20200131</definedName>
    <definedName name="QBHEADERSONSCREEN" localSheetId="1">FALSE</definedName>
    <definedName name="QBMETADATASIZE" localSheetId="1">5914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1" l="1"/>
  <c r="J69" i="1"/>
  <c r="I69" i="1"/>
  <c r="H69" i="1"/>
  <c r="G69" i="1"/>
  <c r="I68" i="1"/>
  <c r="G68" i="1"/>
  <c r="I67" i="1"/>
  <c r="G67" i="1"/>
  <c r="I64" i="1"/>
  <c r="G64" i="1"/>
  <c r="I63" i="1"/>
  <c r="G63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1" i="1"/>
  <c r="J51" i="1"/>
  <c r="I51" i="1"/>
  <c r="H51" i="1"/>
  <c r="G51" i="1"/>
  <c r="K47" i="1"/>
  <c r="J47" i="1"/>
  <c r="I47" i="1"/>
  <c r="H47" i="1"/>
  <c r="G47" i="1"/>
  <c r="K41" i="1"/>
  <c r="J41" i="1"/>
  <c r="I41" i="1"/>
  <c r="H41" i="1"/>
  <c r="G41" i="1"/>
  <c r="K37" i="1"/>
  <c r="J37" i="1"/>
  <c r="I37" i="1"/>
  <c r="H37" i="1"/>
  <c r="G37" i="1"/>
  <c r="K28" i="1"/>
  <c r="J28" i="1"/>
  <c r="I28" i="1"/>
  <c r="H28" i="1"/>
  <c r="G28" i="1"/>
  <c r="K24" i="1"/>
  <c r="J24" i="1"/>
  <c r="I24" i="1"/>
  <c r="H24" i="1"/>
  <c r="G24" i="1"/>
  <c r="K11" i="1"/>
  <c r="J11" i="1"/>
  <c r="I11" i="1"/>
  <c r="H11" i="1"/>
  <c r="G11" i="1"/>
  <c r="K10" i="1"/>
  <c r="J10" i="1"/>
  <c r="I10" i="1"/>
  <c r="H10" i="1"/>
  <c r="G10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<sst xmlns="http://schemas.openxmlformats.org/spreadsheetml/2006/main" count="72" uniqueCount="71">
  <si>
    <t>Jan 20</t>
  </si>
  <si>
    <t>Budget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</si>
  <si>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</si>
  <si>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</si>
  <si>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</si>
  <si>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</si>
  <si>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</si>
  <si>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</si>
  <si>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</si>
  <si>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</si>
  <si>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</si>
  <si>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</si>
  <si>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</si>
  <si>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</si>
  <si>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</si>
  <si>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</si>
  <si>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</si>
  <si>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</si>
  <si>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</si>
  <si>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</si>
  <si>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</si>
  <si>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</si>
  <si>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</si>
  <si>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</si>
  <si>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5100- Administrative Expenses - Other</t>
  </si>
  <si>
    <t>Total 5100- Administrative Expenses</t>
  </si>
  <si>
    <t>5200- Professional Services</t>
  </si>
  <si>
    <t>5210- Legal</t>
  </si>
  <si>
    <t>5430- Management Company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</si>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</sst>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E8C7D863-4CDF-459A-BEBC-EC090D290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2C2DAFF-CAA4-4458-8285-5FE71537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BFBCFE5-AAA8-4637-AA93-00D9D9D38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6079A8E-3E2C-448F-9FFE-97C341AAF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CB2-D615-4EFB-83B6-736986EAAA5A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99B2-1380-44FE-BAD9-AFF10178FFE3}">
  <sheetPr codeName="Sheet1"/>
  <dimension ref="A1:K7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1.7109375" style="13" customWidth="1"/>
    <col min="7" max="7" width="8.42578125" style="14" bestFit="1" customWidth="1"/>
    <col min="8" max="8" width="7.85546875" style="14" bestFit="1" customWidth="1"/>
    <col min="9" max="9" width="8.425781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0</v>
      </c>
      <c r="J2" s="11" t="s">
        <v>2</v>
      </c>
      <c r="K2" s="11" t="s">
        <v>3</v>
      </c>
    </row>
    <row r="3" spans="1:11" ht="15.75" thickTop="1" x14ac:dyDescent="0.25">
      <c r="A3" s="1"/>
      <c r="B3" s="1" t="s">
        <v>4</v>
      </c>
      <c r="C3" s="1"/>
      <c r="D3" s="1"/>
      <c r="E3" s="1"/>
      <c r="F3" s="1"/>
      <c r="G3" s="3"/>
      <c r="H3" s="3"/>
      <c r="I3" s="3"/>
      <c r="J3" s="3"/>
      <c r="K3" s="3"/>
    </row>
    <row r="4" spans="1:11" x14ac:dyDescent="0.25">
      <c r="A4" s="1"/>
      <c r="B4" s="1"/>
      <c r="C4" s="1"/>
      <c r="D4" s="1" t="s">
        <v>5</v>
      </c>
      <c r="E4" s="1"/>
      <c r="F4" s="1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 t="s">
        <v>6</v>
      </c>
      <c r="F5" s="1"/>
      <c r="G5" s="3">
        <v>21800</v>
      </c>
      <c r="H5" s="3">
        <v>21800</v>
      </c>
      <c r="I5" s="3">
        <v>21800</v>
      </c>
      <c r="J5" s="3">
        <v>21800</v>
      </c>
      <c r="K5" s="3">
        <v>261600</v>
      </c>
    </row>
    <row r="6" spans="1:11" x14ac:dyDescent="0.25">
      <c r="A6" s="1"/>
      <c r="B6" s="1"/>
      <c r="C6" s="1"/>
      <c r="D6" s="1"/>
      <c r="E6" s="1" t="s">
        <v>7</v>
      </c>
      <c r="F6" s="1"/>
      <c r="G6" s="3"/>
      <c r="H6" s="3"/>
      <c r="I6" s="3"/>
      <c r="J6" s="3"/>
      <c r="K6" s="3"/>
    </row>
    <row r="7" spans="1:11" ht="15.75" thickBot="1" x14ac:dyDescent="0.3">
      <c r="A7" s="1"/>
      <c r="B7" s="1"/>
      <c r="C7" s="1"/>
      <c r="D7" s="1"/>
      <c r="E7" s="1"/>
      <c r="F7" s="1" t="s">
        <v>8</v>
      </c>
      <c r="G7" s="4">
        <v>-267.60000000000002</v>
      </c>
      <c r="H7" s="4">
        <v>166.7</v>
      </c>
      <c r="I7" s="4">
        <v>-267.60000000000002</v>
      </c>
      <c r="J7" s="4">
        <v>166.7</v>
      </c>
      <c r="K7" s="4">
        <v>2000</v>
      </c>
    </row>
    <row r="8" spans="1:11" x14ac:dyDescent="0.25">
      <c r="A8" s="1"/>
      <c r="B8" s="1"/>
      <c r="C8" s="1"/>
      <c r="D8" s="1"/>
      <c r="E8" s="1" t="s">
        <v>9</v>
      </c>
      <c r="F8" s="1"/>
      <c r="G8" s="3">
        <f>ROUND(SUM(G6:G7),5)</f>
        <v>-267.60000000000002</v>
      </c>
      <c r="H8" s="3">
        <f>ROUND(SUM(H6:H7),5)</f>
        <v>166.7</v>
      </c>
      <c r="I8" s="3">
        <f>ROUND(SUM(I6:I7),5)</f>
        <v>-267.60000000000002</v>
      </c>
      <c r="J8" s="3">
        <f>ROUND(SUM(J6:J7),5)</f>
        <v>166.7</v>
      </c>
      <c r="K8" s="3">
        <f>ROUND(SUM(K6:K7),5)</f>
        <v>2000</v>
      </c>
    </row>
    <row r="9" spans="1:11" ht="15.75" thickBot="1" x14ac:dyDescent="0.3">
      <c r="A9" s="1"/>
      <c r="B9" s="1"/>
      <c r="C9" s="1"/>
      <c r="D9" s="1"/>
      <c r="E9" s="1" t="s">
        <v>10</v>
      </c>
      <c r="F9" s="1"/>
      <c r="G9" s="5">
        <v>-5218.41</v>
      </c>
      <c r="H9" s="5">
        <v>-5218.33</v>
      </c>
      <c r="I9" s="5">
        <v>-5218.41</v>
      </c>
      <c r="J9" s="5">
        <v>-5218.33</v>
      </c>
      <c r="K9" s="5">
        <v>-62619.96</v>
      </c>
    </row>
    <row r="10" spans="1:11" ht="15.75" thickBot="1" x14ac:dyDescent="0.3">
      <c r="A10" s="1"/>
      <c r="B10" s="1"/>
      <c r="C10" s="1"/>
      <c r="D10" s="1" t="s">
        <v>11</v>
      </c>
      <c r="E10" s="1"/>
      <c r="F10" s="1"/>
      <c r="G10" s="6">
        <f>ROUND(SUM(G4:G5)+SUM(G8:G9),5)</f>
        <v>16313.99</v>
      </c>
      <c r="H10" s="6">
        <f>ROUND(SUM(H4:H5)+SUM(H8:H9),5)</f>
        <v>16748.37</v>
      </c>
      <c r="I10" s="6">
        <f>ROUND(SUM(I4:I5)+SUM(I8:I9),5)</f>
        <v>16313.99</v>
      </c>
      <c r="J10" s="6">
        <f>ROUND(SUM(J4:J5)+SUM(J8:J9),5)</f>
        <v>16748.37</v>
      </c>
      <c r="K10" s="6">
        <f>ROUND(SUM(K4:K5)+SUM(K8:K9),5)</f>
        <v>200980.04</v>
      </c>
    </row>
    <row r="11" spans="1:11" x14ac:dyDescent="0.25">
      <c r="A11" s="1"/>
      <c r="B11" s="1"/>
      <c r="C11" s="1" t="s">
        <v>12</v>
      </c>
      <c r="D11" s="1"/>
      <c r="E11" s="1"/>
      <c r="F11" s="1"/>
      <c r="G11" s="3">
        <f>G10</f>
        <v>16313.99</v>
      </c>
      <c r="H11" s="3">
        <f>H10</f>
        <v>16748.37</v>
      </c>
      <c r="I11" s="3">
        <f>I10</f>
        <v>16313.99</v>
      </c>
      <c r="J11" s="3">
        <f>J10</f>
        <v>16748.37</v>
      </c>
      <c r="K11" s="3">
        <f>K10</f>
        <v>200980.04</v>
      </c>
    </row>
    <row r="12" spans="1:11" x14ac:dyDescent="0.25">
      <c r="A12" s="1"/>
      <c r="B12" s="1"/>
      <c r="C12" s="1"/>
      <c r="D12" s="1" t="s">
        <v>13</v>
      </c>
      <c r="E12" s="1"/>
      <c r="F12" s="1"/>
      <c r="G12" s="3"/>
      <c r="H12" s="3"/>
      <c r="I12" s="3"/>
      <c r="J12" s="3"/>
      <c r="K12" s="3"/>
    </row>
    <row r="13" spans="1:11" x14ac:dyDescent="0.25">
      <c r="A13" s="1"/>
      <c r="B13" s="1"/>
      <c r="C13" s="1"/>
      <c r="D13" s="1"/>
      <c r="E13" s="1" t="s">
        <v>14</v>
      </c>
      <c r="F13" s="1"/>
      <c r="G13" s="3"/>
      <c r="H13" s="3"/>
      <c r="I13" s="3"/>
      <c r="J13" s="3"/>
      <c r="K13" s="3"/>
    </row>
    <row r="14" spans="1:11" x14ac:dyDescent="0.25">
      <c r="A14" s="1"/>
      <c r="B14" s="1"/>
      <c r="C14" s="1"/>
      <c r="D14" s="1"/>
      <c r="E14" s="1"/>
      <c r="F14" s="1" t="s">
        <v>15</v>
      </c>
      <c r="G14" s="3">
        <v>0</v>
      </c>
      <c r="H14" s="3">
        <v>0</v>
      </c>
      <c r="I14" s="3">
        <v>0</v>
      </c>
      <c r="J14" s="3">
        <v>0</v>
      </c>
      <c r="K14" s="3">
        <v>100</v>
      </c>
    </row>
    <row r="15" spans="1:11" x14ac:dyDescent="0.25">
      <c r="A15" s="1"/>
      <c r="B15" s="1"/>
      <c r="C15" s="1"/>
      <c r="D15" s="1"/>
      <c r="E15" s="1"/>
      <c r="F15" s="1" t="s">
        <v>16</v>
      </c>
      <c r="G15" s="3">
        <v>492.78</v>
      </c>
      <c r="H15" s="3">
        <v>0</v>
      </c>
      <c r="I15" s="3">
        <v>492.78</v>
      </c>
      <c r="J15" s="3">
        <v>0</v>
      </c>
      <c r="K15" s="3">
        <v>1000</v>
      </c>
    </row>
    <row r="16" spans="1:11" x14ac:dyDescent="0.25">
      <c r="A16" s="1"/>
      <c r="B16" s="1"/>
      <c r="C16" s="1"/>
      <c r="D16" s="1"/>
      <c r="E16" s="1"/>
      <c r="F16" s="1" t="s">
        <v>17</v>
      </c>
      <c r="G16" s="3">
        <v>0</v>
      </c>
      <c r="H16" s="3">
        <v>0</v>
      </c>
      <c r="I16" s="3">
        <v>0</v>
      </c>
      <c r="J16" s="3">
        <v>0</v>
      </c>
      <c r="K16" s="3">
        <v>50</v>
      </c>
    </row>
    <row r="17" spans="1:11" x14ac:dyDescent="0.25">
      <c r="A17" s="1"/>
      <c r="B17" s="1"/>
      <c r="C17" s="1"/>
      <c r="D17" s="1"/>
      <c r="E17" s="1"/>
      <c r="F17" s="1" t="s">
        <v>18</v>
      </c>
      <c r="G17" s="3">
        <v>52.64</v>
      </c>
      <c r="H17" s="3">
        <v>75</v>
      </c>
      <c r="I17" s="3">
        <v>52.64</v>
      </c>
      <c r="J17" s="3">
        <v>75</v>
      </c>
      <c r="K17" s="3">
        <v>75</v>
      </c>
    </row>
    <row r="18" spans="1:11" x14ac:dyDescent="0.25">
      <c r="A18" s="1"/>
      <c r="B18" s="1"/>
      <c r="C18" s="1"/>
      <c r="D18" s="1"/>
      <c r="E18" s="1"/>
      <c r="F18" s="1" t="s">
        <v>19</v>
      </c>
      <c r="G18" s="3">
        <v>0</v>
      </c>
      <c r="H18" s="3">
        <v>0</v>
      </c>
      <c r="I18" s="3">
        <v>0</v>
      </c>
      <c r="J18" s="3">
        <v>0</v>
      </c>
      <c r="K18" s="3">
        <v>250</v>
      </c>
    </row>
    <row r="19" spans="1:11" x14ac:dyDescent="0.25">
      <c r="A19" s="1"/>
      <c r="B19" s="1"/>
      <c r="C19" s="1"/>
      <c r="D19" s="1"/>
      <c r="E19" s="1"/>
      <c r="F19" s="1" t="s">
        <v>20</v>
      </c>
      <c r="G19" s="3">
        <v>75</v>
      </c>
      <c r="H19" s="3">
        <v>10</v>
      </c>
      <c r="I19" s="3">
        <v>75</v>
      </c>
      <c r="J19" s="3">
        <v>10</v>
      </c>
      <c r="K19" s="3">
        <v>600</v>
      </c>
    </row>
    <row r="20" spans="1:11" x14ac:dyDescent="0.25">
      <c r="A20" s="1"/>
      <c r="B20" s="1"/>
      <c r="C20" s="1"/>
      <c r="D20" s="1"/>
      <c r="E20" s="1"/>
      <c r="F20" s="1" t="s">
        <v>21</v>
      </c>
      <c r="G20" s="3">
        <v>50</v>
      </c>
      <c r="H20" s="3">
        <v>50</v>
      </c>
      <c r="I20" s="3">
        <v>50</v>
      </c>
      <c r="J20" s="3">
        <v>50</v>
      </c>
      <c r="K20" s="3">
        <v>600</v>
      </c>
    </row>
    <row r="21" spans="1:11" x14ac:dyDescent="0.25">
      <c r="A21" s="1"/>
      <c r="B21" s="1"/>
      <c r="C21" s="1"/>
      <c r="D21" s="1"/>
      <c r="E21" s="1"/>
      <c r="F21" s="1" t="s">
        <v>22</v>
      </c>
      <c r="G21" s="3">
        <v>0</v>
      </c>
      <c r="H21" s="3">
        <v>0</v>
      </c>
      <c r="I21" s="3">
        <v>0</v>
      </c>
      <c r="J21" s="3">
        <v>0</v>
      </c>
      <c r="K21" s="3">
        <v>285</v>
      </c>
    </row>
    <row r="22" spans="1:11" x14ac:dyDescent="0.25">
      <c r="A22" s="1"/>
      <c r="B22" s="1"/>
      <c r="C22" s="1"/>
      <c r="D22" s="1"/>
      <c r="E22" s="1"/>
      <c r="F22" s="1" t="s">
        <v>23</v>
      </c>
      <c r="G22" s="3">
        <v>527.78</v>
      </c>
      <c r="H22" s="3"/>
      <c r="I22" s="3">
        <v>527.78</v>
      </c>
      <c r="J22" s="3"/>
      <c r="K22" s="3"/>
    </row>
    <row r="23" spans="1:11" ht="15.75" thickBot="1" x14ac:dyDescent="0.3">
      <c r="A23" s="1"/>
      <c r="B23" s="1"/>
      <c r="C23" s="1"/>
      <c r="D23" s="1"/>
      <c r="E23" s="1"/>
      <c r="F23" s="1" t="s">
        <v>24</v>
      </c>
      <c r="G23" s="4">
        <v>1713.72</v>
      </c>
      <c r="H23" s="4"/>
      <c r="I23" s="4">
        <v>1713.72</v>
      </c>
      <c r="J23" s="4"/>
      <c r="K23" s="4"/>
    </row>
    <row r="24" spans="1:11" x14ac:dyDescent="0.25">
      <c r="A24" s="1"/>
      <c r="B24" s="1"/>
      <c r="C24" s="1"/>
      <c r="D24" s="1"/>
      <c r="E24" s="1" t="s">
        <v>25</v>
      </c>
      <c r="F24" s="1"/>
      <c r="G24" s="3">
        <f>ROUND(SUM(G13:G23),5)</f>
        <v>2911.92</v>
      </c>
      <c r="H24" s="3">
        <f>ROUND(SUM(H13:H23),5)</f>
        <v>135</v>
      </c>
      <c r="I24" s="3">
        <f>ROUND(SUM(I13:I23),5)</f>
        <v>2911.92</v>
      </c>
      <c r="J24" s="3">
        <f>ROUND(SUM(J13:J23),5)</f>
        <v>135</v>
      </c>
      <c r="K24" s="3">
        <f>ROUND(SUM(K13:K23),5)</f>
        <v>2960</v>
      </c>
    </row>
    <row r="25" spans="1:11" x14ac:dyDescent="0.25">
      <c r="A25" s="1"/>
      <c r="B25" s="1"/>
      <c r="C25" s="1"/>
      <c r="D25" s="1"/>
      <c r="E25" s="1" t="s">
        <v>26</v>
      </c>
      <c r="F25" s="1"/>
      <c r="G25" s="3"/>
      <c r="H25" s="3"/>
      <c r="I25" s="3"/>
      <c r="J25" s="3"/>
      <c r="K25" s="3"/>
    </row>
    <row r="26" spans="1:11" x14ac:dyDescent="0.25">
      <c r="A26" s="1"/>
      <c r="B26" s="1"/>
      <c r="C26" s="1"/>
      <c r="D26" s="1"/>
      <c r="E26" s="1"/>
      <c r="F26" s="1" t="s">
        <v>27</v>
      </c>
      <c r="G26" s="3">
        <v>2970</v>
      </c>
      <c r="H26" s="3">
        <v>166.7</v>
      </c>
      <c r="I26" s="3">
        <v>2970</v>
      </c>
      <c r="J26" s="3">
        <v>166.7</v>
      </c>
      <c r="K26" s="3">
        <v>2000</v>
      </c>
    </row>
    <row r="27" spans="1:11" ht="15.75" thickBot="1" x14ac:dyDescent="0.3">
      <c r="A27" s="1"/>
      <c r="B27" s="1"/>
      <c r="C27" s="1"/>
      <c r="D27" s="1"/>
      <c r="E27" s="1"/>
      <c r="F27" s="1" t="s">
        <v>28</v>
      </c>
      <c r="G27" s="4">
        <v>330</v>
      </c>
      <c r="H27" s="4"/>
      <c r="I27" s="4">
        <v>330</v>
      </c>
      <c r="J27" s="4"/>
      <c r="K27" s="4"/>
    </row>
    <row r="28" spans="1:11" x14ac:dyDescent="0.25">
      <c r="A28" s="1"/>
      <c r="B28" s="1"/>
      <c r="C28" s="1"/>
      <c r="D28" s="1"/>
      <c r="E28" s="1" t="s">
        <v>29</v>
      </c>
      <c r="F28" s="1"/>
      <c r="G28" s="3">
        <f>ROUND(SUM(G25:G27),5)</f>
        <v>3300</v>
      </c>
      <c r="H28" s="3">
        <f>ROUND(SUM(H25:H27),5)</f>
        <v>166.7</v>
      </c>
      <c r="I28" s="3">
        <f>ROUND(SUM(I25:I27),5)</f>
        <v>3300</v>
      </c>
      <c r="J28" s="3">
        <f>ROUND(SUM(J25:J27),5)</f>
        <v>166.7</v>
      </c>
      <c r="K28" s="3">
        <f>ROUND(SUM(K25:K27),5)</f>
        <v>2000</v>
      </c>
    </row>
    <row r="29" spans="1:11" x14ac:dyDescent="0.25">
      <c r="A29" s="1"/>
      <c r="B29" s="1"/>
      <c r="C29" s="1"/>
      <c r="D29" s="1"/>
      <c r="E29" s="1" t="s">
        <v>30</v>
      </c>
      <c r="F29" s="1"/>
      <c r="G29" s="3"/>
      <c r="H29" s="3"/>
      <c r="I29" s="3"/>
      <c r="J29" s="3"/>
      <c r="K29" s="3"/>
    </row>
    <row r="30" spans="1:11" x14ac:dyDescent="0.25">
      <c r="A30" s="1"/>
      <c r="B30" s="1"/>
      <c r="C30" s="1"/>
      <c r="D30" s="1"/>
      <c r="E30" s="1"/>
      <c r="F30" s="1" t="s">
        <v>31</v>
      </c>
      <c r="G30" s="3">
        <v>0</v>
      </c>
      <c r="H30" s="3">
        <v>0</v>
      </c>
      <c r="I30" s="3">
        <v>0</v>
      </c>
      <c r="J30" s="3">
        <v>0</v>
      </c>
      <c r="K30" s="3">
        <v>500</v>
      </c>
    </row>
    <row r="31" spans="1:11" x14ac:dyDescent="0.25">
      <c r="A31" s="1"/>
      <c r="B31" s="1"/>
      <c r="C31" s="1"/>
      <c r="D31" s="1"/>
      <c r="E31" s="1"/>
      <c r="F31" s="1" t="s">
        <v>32</v>
      </c>
      <c r="G31" s="3">
        <v>0</v>
      </c>
      <c r="H31" s="3">
        <v>0</v>
      </c>
      <c r="I31" s="3">
        <v>0</v>
      </c>
      <c r="J31" s="3">
        <v>0</v>
      </c>
      <c r="K31" s="3">
        <v>250</v>
      </c>
    </row>
    <row r="32" spans="1:11" x14ac:dyDescent="0.25">
      <c r="A32" s="1"/>
      <c r="B32" s="1"/>
      <c r="C32" s="1"/>
      <c r="D32" s="1"/>
      <c r="E32" s="1"/>
      <c r="F32" s="1" t="s">
        <v>33</v>
      </c>
      <c r="G32" s="3">
        <v>763.37</v>
      </c>
      <c r="H32" s="3">
        <v>566.70000000000005</v>
      </c>
      <c r="I32" s="3">
        <v>763.37</v>
      </c>
      <c r="J32" s="3">
        <v>566.70000000000005</v>
      </c>
      <c r="K32" s="3">
        <v>6800</v>
      </c>
    </row>
    <row r="33" spans="1:11" x14ac:dyDescent="0.25">
      <c r="A33" s="1"/>
      <c r="B33" s="1"/>
      <c r="C33" s="1"/>
      <c r="D33" s="1"/>
      <c r="E33" s="1"/>
      <c r="F33" s="1" t="s">
        <v>34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x14ac:dyDescent="0.25">
      <c r="A34" s="1"/>
      <c r="B34" s="1"/>
      <c r="C34" s="1"/>
      <c r="D34" s="1"/>
      <c r="E34" s="1"/>
      <c r="F34" s="1" t="s">
        <v>35</v>
      </c>
      <c r="G34" s="3">
        <v>0</v>
      </c>
      <c r="H34" s="3">
        <v>0</v>
      </c>
      <c r="I34" s="3">
        <v>0</v>
      </c>
      <c r="J34" s="3">
        <v>0</v>
      </c>
      <c r="K34" s="3">
        <v>1500</v>
      </c>
    </row>
    <row r="35" spans="1:11" x14ac:dyDescent="0.25">
      <c r="A35" s="1"/>
      <c r="B35" s="1"/>
      <c r="C35" s="1"/>
      <c r="D35" s="1"/>
      <c r="E35" s="1"/>
      <c r="F35" s="1" t="s">
        <v>36</v>
      </c>
      <c r="G35" s="3">
        <v>0</v>
      </c>
      <c r="H35" s="3">
        <v>416.7</v>
      </c>
      <c r="I35" s="3">
        <v>0</v>
      </c>
      <c r="J35" s="3">
        <v>416.7</v>
      </c>
      <c r="K35" s="3">
        <v>2500</v>
      </c>
    </row>
    <row r="36" spans="1:11" ht="15.75" thickBot="1" x14ac:dyDescent="0.3">
      <c r="A36" s="1"/>
      <c r="B36" s="1"/>
      <c r="C36" s="1"/>
      <c r="D36" s="1"/>
      <c r="E36" s="1"/>
      <c r="F36" s="1" t="s">
        <v>37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 x14ac:dyDescent="0.25">
      <c r="A37" s="1"/>
      <c r="B37" s="1"/>
      <c r="C37" s="1"/>
      <c r="D37" s="1"/>
      <c r="E37" s="1" t="s">
        <v>38</v>
      </c>
      <c r="F37" s="1"/>
      <c r="G37" s="3">
        <f>ROUND(SUM(G29:G36),5)</f>
        <v>763.37</v>
      </c>
      <c r="H37" s="3">
        <f>ROUND(SUM(H29:H36),5)</f>
        <v>983.4</v>
      </c>
      <c r="I37" s="3">
        <f>ROUND(SUM(I29:I36),5)</f>
        <v>763.37</v>
      </c>
      <c r="J37" s="3">
        <f>ROUND(SUM(J29:J36),5)</f>
        <v>983.4</v>
      </c>
      <c r="K37" s="3">
        <f>ROUND(SUM(K29:K36),5)</f>
        <v>11550</v>
      </c>
    </row>
    <row r="38" spans="1:11" x14ac:dyDescent="0.25">
      <c r="A38" s="1"/>
      <c r="B38" s="1"/>
      <c r="C38" s="1"/>
      <c r="D38" s="1"/>
      <c r="E38" s="1" t="s">
        <v>39</v>
      </c>
      <c r="F38" s="1"/>
      <c r="G38" s="3"/>
      <c r="H38" s="3"/>
      <c r="I38" s="3"/>
      <c r="J38" s="3"/>
      <c r="K38" s="3"/>
    </row>
    <row r="39" spans="1:11" x14ac:dyDescent="0.25">
      <c r="A39" s="1"/>
      <c r="B39" s="1"/>
      <c r="C39" s="1"/>
      <c r="D39" s="1"/>
      <c r="E39" s="1"/>
      <c r="F39" s="1" t="s">
        <v>40</v>
      </c>
      <c r="G39" s="3">
        <v>800</v>
      </c>
      <c r="H39" s="3">
        <v>166.7</v>
      </c>
      <c r="I39" s="3">
        <v>800</v>
      </c>
      <c r="J39" s="3">
        <v>166.7</v>
      </c>
      <c r="K39" s="3">
        <v>2000</v>
      </c>
    </row>
    <row r="40" spans="1:11" ht="15.75" thickBot="1" x14ac:dyDescent="0.3">
      <c r="A40" s="1"/>
      <c r="B40" s="1"/>
      <c r="C40" s="1"/>
      <c r="D40" s="1"/>
      <c r="E40" s="1"/>
      <c r="F40" s="1" t="s">
        <v>41</v>
      </c>
      <c r="G40" s="4">
        <v>850</v>
      </c>
      <c r="H40" s="4">
        <v>950</v>
      </c>
      <c r="I40" s="4">
        <v>850</v>
      </c>
      <c r="J40" s="4">
        <v>950</v>
      </c>
      <c r="K40" s="4">
        <v>11400</v>
      </c>
    </row>
    <row r="41" spans="1:11" x14ac:dyDescent="0.25">
      <c r="A41" s="1"/>
      <c r="B41" s="1"/>
      <c r="C41" s="1"/>
      <c r="D41" s="1"/>
      <c r="E41" s="1" t="s">
        <v>42</v>
      </c>
      <c r="F41" s="1"/>
      <c r="G41" s="3">
        <f>ROUND(SUM(G38:G40),5)</f>
        <v>1650</v>
      </c>
      <c r="H41" s="3">
        <f>ROUND(SUM(H38:H40),5)</f>
        <v>1116.7</v>
      </c>
      <c r="I41" s="3">
        <f>ROUND(SUM(I38:I40),5)</f>
        <v>1650</v>
      </c>
      <c r="J41" s="3">
        <f>ROUND(SUM(J38:J40),5)</f>
        <v>1116.7</v>
      </c>
      <c r="K41" s="3">
        <f>ROUND(SUM(K38:K40),5)</f>
        <v>13400</v>
      </c>
    </row>
    <row r="42" spans="1:11" x14ac:dyDescent="0.25">
      <c r="A42" s="1"/>
      <c r="B42" s="1"/>
      <c r="C42" s="1"/>
      <c r="D42" s="1"/>
      <c r="E42" s="1" t="s">
        <v>43</v>
      </c>
      <c r="F42" s="1"/>
      <c r="G42" s="3"/>
      <c r="H42" s="3"/>
      <c r="I42" s="3"/>
      <c r="J42" s="3"/>
      <c r="K42" s="3"/>
    </row>
    <row r="43" spans="1:11" x14ac:dyDescent="0.25">
      <c r="A43" s="1"/>
      <c r="B43" s="1"/>
      <c r="C43" s="1"/>
      <c r="D43" s="1"/>
      <c r="E43" s="1"/>
      <c r="F43" s="1" t="s">
        <v>44</v>
      </c>
      <c r="G43" s="3">
        <v>8341.59</v>
      </c>
      <c r="H43" s="3">
        <v>9940</v>
      </c>
      <c r="I43" s="3">
        <v>8341.59</v>
      </c>
      <c r="J43" s="3">
        <v>9940</v>
      </c>
      <c r="K43" s="3">
        <v>119280</v>
      </c>
    </row>
    <row r="44" spans="1:11" x14ac:dyDescent="0.25">
      <c r="A44" s="1"/>
      <c r="B44" s="1"/>
      <c r="C44" s="1"/>
      <c r="D44" s="1"/>
      <c r="E44" s="1"/>
      <c r="F44" s="1" t="s">
        <v>45</v>
      </c>
      <c r="G44" s="3">
        <v>0</v>
      </c>
      <c r="H44" s="3">
        <v>187.5</v>
      </c>
      <c r="I44" s="3">
        <v>0</v>
      </c>
      <c r="J44" s="3">
        <v>187.5</v>
      </c>
      <c r="K44" s="3">
        <v>2250</v>
      </c>
    </row>
    <row r="45" spans="1:11" x14ac:dyDescent="0.25">
      <c r="A45" s="1"/>
      <c r="B45" s="1"/>
      <c r="C45" s="1"/>
      <c r="D45" s="1"/>
      <c r="E45" s="1"/>
      <c r="F45" s="1" t="s">
        <v>46</v>
      </c>
      <c r="G45" s="3">
        <v>0</v>
      </c>
      <c r="H45" s="3">
        <v>29.2</v>
      </c>
      <c r="I45" s="3">
        <v>0</v>
      </c>
      <c r="J45" s="3">
        <v>29.2</v>
      </c>
      <c r="K45" s="3">
        <v>350</v>
      </c>
    </row>
    <row r="46" spans="1:11" ht="15.75" thickBot="1" x14ac:dyDescent="0.3">
      <c r="A46" s="1"/>
      <c r="B46" s="1"/>
      <c r="C46" s="1"/>
      <c r="D46" s="1"/>
      <c r="E46" s="1"/>
      <c r="F46" s="1" t="s">
        <v>47</v>
      </c>
      <c r="G46" s="4">
        <v>0</v>
      </c>
      <c r="H46" s="4">
        <v>82.5</v>
      </c>
      <c r="I46" s="4">
        <v>0</v>
      </c>
      <c r="J46" s="4">
        <v>82.5</v>
      </c>
      <c r="K46" s="4">
        <v>990</v>
      </c>
    </row>
    <row r="47" spans="1:11" x14ac:dyDescent="0.25">
      <c r="A47" s="1"/>
      <c r="B47" s="1"/>
      <c r="C47" s="1"/>
      <c r="D47" s="1"/>
      <c r="E47" s="1" t="s">
        <v>48</v>
      </c>
      <c r="F47" s="1"/>
      <c r="G47" s="3">
        <f>ROUND(SUM(G42:G46),5)</f>
        <v>8341.59</v>
      </c>
      <c r="H47" s="3">
        <f>ROUND(SUM(H42:H46),5)</f>
        <v>10239.200000000001</v>
      </c>
      <c r="I47" s="3">
        <f>ROUND(SUM(I42:I46),5)</f>
        <v>8341.59</v>
      </c>
      <c r="J47" s="3">
        <f>ROUND(SUM(J42:J46),5)</f>
        <v>10239.200000000001</v>
      </c>
      <c r="K47" s="3">
        <f>ROUND(SUM(K42:K46),5)</f>
        <v>122870</v>
      </c>
    </row>
    <row r="48" spans="1:11" x14ac:dyDescent="0.25">
      <c r="A48" s="1"/>
      <c r="B48" s="1"/>
      <c r="C48" s="1"/>
      <c r="D48" s="1"/>
      <c r="E48" s="1" t="s">
        <v>49</v>
      </c>
      <c r="F48" s="1"/>
      <c r="G48" s="3"/>
      <c r="H48" s="3"/>
      <c r="I48" s="3"/>
      <c r="J48" s="3"/>
      <c r="K48" s="3"/>
    </row>
    <row r="49" spans="1:11" x14ac:dyDescent="0.25">
      <c r="A49" s="1"/>
      <c r="B49" s="1"/>
      <c r="C49" s="1"/>
      <c r="D49" s="1"/>
      <c r="E49" s="1"/>
      <c r="F49" s="1" t="s">
        <v>50</v>
      </c>
      <c r="G49" s="3">
        <v>0</v>
      </c>
      <c r="H49" s="3">
        <v>83.37</v>
      </c>
      <c r="I49" s="3">
        <v>0</v>
      </c>
      <c r="J49" s="3">
        <v>83.37</v>
      </c>
      <c r="K49" s="3">
        <v>1000</v>
      </c>
    </row>
    <row r="50" spans="1:11" ht="15.75" thickBot="1" x14ac:dyDescent="0.3">
      <c r="A50" s="1"/>
      <c r="B50" s="1"/>
      <c r="C50" s="1"/>
      <c r="D50" s="1"/>
      <c r="E50" s="1"/>
      <c r="F50" s="1" t="s">
        <v>51</v>
      </c>
      <c r="G50" s="4">
        <v>0</v>
      </c>
      <c r="H50" s="4">
        <v>83.37</v>
      </c>
      <c r="I50" s="4">
        <v>0</v>
      </c>
      <c r="J50" s="4">
        <v>83.37</v>
      </c>
      <c r="K50" s="4">
        <v>1000</v>
      </c>
    </row>
    <row r="51" spans="1:11" x14ac:dyDescent="0.25">
      <c r="A51" s="1"/>
      <c r="B51" s="1"/>
      <c r="C51" s="1"/>
      <c r="D51" s="1"/>
      <c r="E51" s="1" t="s">
        <v>52</v>
      </c>
      <c r="F51" s="1"/>
      <c r="G51" s="3">
        <f>ROUND(SUM(G48:G50),5)</f>
        <v>0</v>
      </c>
      <c r="H51" s="3">
        <f>ROUND(SUM(H48:H50),5)</f>
        <v>166.74</v>
      </c>
      <c r="I51" s="3">
        <f>ROUND(SUM(I48:I50),5)</f>
        <v>0</v>
      </c>
      <c r="J51" s="3">
        <f>ROUND(SUM(J48:J50),5)</f>
        <v>166.74</v>
      </c>
      <c r="K51" s="3">
        <f>ROUND(SUM(K48:K50),5)</f>
        <v>2000</v>
      </c>
    </row>
    <row r="52" spans="1:11" x14ac:dyDescent="0.25">
      <c r="A52" s="1"/>
      <c r="B52" s="1"/>
      <c r="C52" s="1"/>
      <c r="D52" s="1"/>
      <c r="E52" s="1" t="s">
        <v>53</v>
      </c>
      <c r="F52" s="1"/>
      <c r="G52" s="3"/>
      <c r="H52" s="3"/>
      <c r="I52" s="3"/>
      <c r="J52" s="3"/>
      <c r="K52" s="3"/>
    </row>
    <row r="53" spans="1:11" x14ac:dyDescent="0.25">
      <c r="A53" s="1"/>
      <c r="B53" s="1"/>
      <c r="C53" s="1"/>
      <c r="D53" s="1"/>
      <c r="E53" s="1"/>
      <c r="F53" s="1" t="s">
        <v>54</v>
      </c>
      <c r="G53" s="3">
        <v>46.84</v>
      </c>
      <c r="H53" s="3">
        <v>33.369999999999997</v>
      </c>
      <c r="I53" s="3">
        <v>46.84</v>
      </c>
      <c r="J53" s="3">
        <v>33.369999999999997</v>
      </c>
      <c r="K53" s="3">
        <v>400</v>
      </c>
    </row>
    <row r="54" spans="1:11" x14ac:dyDescent="0.25">
      <c r="A54" s="1"/>
      <c r="B54" s="1"/>
      <c r="C54" s="1"/>
      <c r="D54" s="1"/>
      <c r="E54" s="1"/>
      <c r="F54" s="1" t="s">
        <v>55</v>
      </c>
      <c r="G54" s="3">
        <v>3472.86</v>
      </c>
      <c r="H54" s="3">
        <v>3566.7</v>
      </c>
      <c r="I54" s="3">
        <v>3472.86</v>
      </c>
      <c r="J54" s="3">
        <v>3566.7</v>
      </c>
      <c r="K54" s="3">
        <v>42800</v>
      </c>
    </row>
    <row r="55" spans="1:11" ht="15.75" thickBot="1" x14ac:dyDescent="0.3">
      <c r="A55" s="1"/>
      <c r="B55" s="1"/>
      <c r="C55" s="1"/>
      <c r="D55" s="1"/>
      <c r="E55" s="1"/>
      <c r="F55" s="1" t="s">
        <v>56</v>
      </c>
      <c r="G55" s="5">
        <v>71.38</v>
      </c>
      <c r="H55" s="5">
        <v>80</v>
      </c>
      <c r="I55" s="5">
        <v>71.38</v>
      </c>
      <c r="J55" s="5">
        <v>80</v>
      </c>
      <c r="K55" s="5">
        <v>3000</v>
      </c>
    </row>
    <row r="56" spans="1:11" ht="15.75" thickBot="1" x14ac:dyDescent="0.3">
      <c r="A56" s="1"/>
      <c r="B56" s="1"/>
      <c r="C56" s="1"/>
      <c r="D56" s="1"/>
      <c r="E56" s="1" t="s">
        <v>57</v>
      </c>
      <c r="F56" s="1"/>
      <c r="G56" s="7">
        <f>ROUND(SUM(G52:G55),5)</f>
        <v>3591.08</v>
      </c>
      <c r="H56" s="7">
        <f>ROUND(SUM(H52:H55),5)</f>
        <v>3680.07</v>
      </c>
      <c r="I56" s="7">
        <f>ROUND(SUM(I52:I55),5)</f>
        <v>3591.08</v>
      </c>
      <c r="J56" s="7">
        <f>ROUND(SUM(J52:J55),5)</f>
        <v>3680.07</v>
      </c>
      <c r="K56" s="7">
        <f>ROUND(SUM(K52:K55),5)</f>
        <v>46200</v>
      </c>
    </row>
    <row r="57" spans="1:11" ht="15.75" thickBot="1" x14ac:dyDescent="0.3">
      <c r="A57" s="1"/>
      <c r="B57" s="1"/>
      <c r="C57" s="1"/>
      <c r="D57" s="1" t="s">
        <v>58</v>
      </c>
      <c r="E57" s="1"/>
      <c r="F57" s="1"/>
      <c r="G57" s="6">
        <f>ROUND(G12+G24+G28+G37+G41+G47+G51+G56,5)</f>
        <v>20557.96</v>
      </c>
      <c r="H57" s="6">
        <f>ROUND(H12+H24+H28+H37+H41+H47+H51+H56,5)</f>
        <v>16487.810000000001</v>
      </c>
      <c r="I57" s="6">
        <f>ROUND(I12+I24+I28+I37+I41+I47+I51+I56,5)</f>
        <v>20557.96</v>
      </c>
      <c r="J57" s="6">
        <f>ROUND(J12+J24+J28+J37+J41+J47+J51+J56,5)</f>
        <v>16487.810000000001</v>
      </c>
      <c r="K57" s="6">
        <f>ROUND(K12+K24+K28+K37+K41+K47+K51+K56,5)</f>
        <v>200980</v>
      </c>
    </row>
    <row r="58" spans="1:11" x14ac:dyDescent="0.25">
      <c r="A58" s="1"/>
      <c r="B58" s="1" t="s">
        <v>59</v>
      </c>
      <c r="C58" s="1"/>
      <c r="D58" s="1"/>
      <c r="E58" s="1"/>
      <c r="F58" s="1"/>
      <c r="G58" s="3">
        <f>ROUND(G3+G11-G57,5)</f>
        <v>-4243.97</v>
      </c>
      <c r="H58" s="3">
        <f>ROUND(H3+H11-H57,5)</f>
        <v>260.56</v>
      </c>
      <c r="I58" s="3">
        <f>ROUND(I3+I11-I57,5)</f>
        <v>-4243.97</v>
      </c>
      <c r="J58" s="3">
        <f>ROUND(J3+J11-J57,5)</f>
        <v>260.56</v>
      </c>
      <c r="K58" s="3">
        <f>ROUND(K3+K11-K57,5)</f>
        <v>0.04</v>
      </c>
    </row>
    <row r="59" spans="1:11" x14ac:dyDescent="0.25">
      <c r="A59" s="1"/>
      <c r="B59" s="1" t="s">
        <v>60</v>
      </c>
      <c r="C59" s="1"/>
      <c r="D59" s="1"/>
      <c r="E59" s="1"/>
      <c r="F59" s="1"/>
      <c r="G59" s="3"/>
      <c r="H59" s="3"/>
      <c r="I59" s="3"/>
      <c r="J59" s="3"/>
      <c r="K59" s="3"/>
    </row>
    <row r="60" spans="1:11" x14ac:dyDescent="0.25">
      <c r="A60" s="1"/>
      <c r="B60" s="1"/>
      <c r="C60" s="1" t="s">
        <v>61</v>
      </c>
      <c r="D60" s="1"/>
      <c r="E60" s="1"/>
      <c r="F60" s="1"/>
      <c r="G60" s="3"/>
      <c r="H60" s="3"/>
      <c r="I60" s="3"/>
      <c r="J60" s="3"/>
      <c r="K60" s="3"/>
    </row>
    <row r="61" spans="1:11" x14ac:dyDescent="0.25">
      <c r="A61" s="1"/>
      <c r="B61" s="1"/>
      <c r="C61" s="1"/>
      <c r="D61" s="1" t="s">
        <v>62</v>
      </c>
      <c r="E61" s="1"/>
      <c r="F61" s="1"/>
      <c r="G61" s="3"/>
      <c r="H61" s="3"/>
      <c r="I61" s="3"/>
      <c r="J61" s="3"/>
      <c r="K61" s="3"/>
    </row>
    <row r="62" spans="1:11" ht="15.75" thickBot="1" x14ac:dyDescent="0.3">
      <c r="A62" s="1"/>
      <c r="B62" s="1"/>
      <c r="C62" s="1"/>
      <c r="D62" s="1"/>
      <c r="E62" s="1" t="s">
        <v>63</v>
      </c>
      <c r="F62" s="1"/>
      <c r="G62" s="5">
        <v>5218.41</v>
      </c>
      <c r="H62" s="3"/>
      <c r="I62" s="5">
        <v>5218.41</v>
      </c>
      <c r="J62" s="3"/>
      <c r="K62" s="3"/>
    </row>
    <row r="63" spans="1:11" ht="15.75" thickBot="1" x14ac:dyDescent="0.3">
      <c r="A63" s="1"/>
      <c r="B63" s="1"/>
      <c r="C63" s="1"/>
      <c r="D63" s="1" t="s">
        <v>64</v>
      </c>
      <c r="E63" s="1"/>
      <c r="F63" s="1"/>
      <c r="G63" s="6">
        <f>ROUND(SUM(G61:G62),5)</f>
        <v>5218.41</v>
      </c>
      <c r="H63" s="3"/>
      <c r="I63" s="6">
        <f>ROUND(SUM(I61:I62),5)</f>
        <v>5218.41</v>
      </c>
      <c r="J63" s="3"/>
      <c r="K63" s="3"/>
    </row>
    <row r="64" spans="1:11" x14ac:dyDescent="0.25">
      <c r="A64" s="1"/>
      <c r="B64" s="1"/>
      <c r="C64" s="1" t="s">
        <v>65</v>
      </c>
      <c r="D64" s="1"/>
      <c r="E64" s="1"/>
      <c r="F64" s="1"/>
      <c r="G64" s="3">
        <f>ROUND(G60+G63,5)</f>
        <v>5218.41</v>
      </c>
      <c r="H64" s="3"/>
      <c r="I64" s="3">
        <f>ROUND(I60+I63,5)</f>
        <v>5218.41</v>
      </c>
      <c r="J64" s="3"/>
      <c r="K64" s="3"/>
    </row>
    <row r="65" spans="1:11" x14ac:dyDescent="0.25">
      <c r="A65" s="1"/>
      <c r="B65" s="1"/>
      <c r="C65" s="1" t="s">
        <v>66</v>
      </c>
      <c r="D65" s="1"/>
      <c r="E65" s="1"/>
      <c r="F65" s="1"/>
      <c r="G65" s="3"/>
      <c r="H65" s="3"/>
      <c r="I65" s="3"/>
      <c r="J65" s="3"/>
      <c r="K65" s="3"/>
    </row>
    <row r="66" spans="1:11" ht="15.75" thickBot="1" x14ac:dyDescent="0.3">
      <c r="A66" s="1"/>
      <c r="B66" s="1"/>
      <c r="C66" s="1"/>
      <c r="D66" s="1" t="s">
        <v>67</v>
      </c>
      <c r="E66" s="1"/>
      <c r="F66" s="1"/>
      <c r="G66" s="5">
        <v>75000</v>
      </c>
      <c r="H66" s="3"/>
      <c r="I66" s="5">
        <v>75000</v>
      </c>
      <c r="J66" s="3"/>
      <c r="K66" s="3"/>
    </row>
    <row r="67" spans="1:11" ht="15.75" thickBot="1" x14ac:dyDescent="0.3">
      <c r="A67" s="1"/>
      <c r="B67" s="1"/>
      <c r="C67" s="1" t="s">
        <v>68</v>
      </c>
      <c r="D67" s="1"/>
      <c r="E67" s="1"/>
      <c r="F67" s="1"/>
      <c r="G67" s="7">
        <f>ROUND(SUM(G65:G66),5)</f>
        <v>75000</v>
      </c>
      <c r="H67" s="3"/>
      <c r="I67" s="7">
        <f>ROUND(SUM(I65:I66),5)</f>
        <v>75000</v>
      </c>
      <c r="J67" s="3"/>
      <c r="K67" s="3"/>
    </row>
    <row r="68" spans="1:11" ht="15.75" thickBot="1" x14ac:dyDescent="0.3">
      <c r="A68" s="1"/>
      <c r="B68" s="1" t="s">
        <v>69</v>
      </c>
      <c r="C68" s="1"/>
      <c r="D68" s="1"/>
      <c r="E68" s="1"/>
      <c r="F68" s="1"/>
      <c r="G68" s="7">
        <f>ROUND(G59+G64-G67,5)</f>
        <v>-69781.59</v>
      </c>
      <c r="H68" s="5"/>
      <c r="I68" s="7">
        <f>ROUND(I59+I64-I67,5)</f>
        <v>-69781.59</v>
      </c>
      <c r="J68" s="5"/>
      <c r="K68" s="5"/>
    </row>
    <row r="69" spans="1:11" s="9" customFormat="1" ht="12" thickBot="1" x14ac:dyDescent="0.25">
      <c r="A69" s="1" t="s">
        <v>70</v>
      </c>
      <c r="B69" s="1"/>
      <c r="C69" s="1"/>
      <c r="D69" s="1"/>
      <c r="E69" s="1"/>
      <c r="F69" s="1"/>
      <c r="G69" s="8">
        <f>ROUND(G58+G68,5)</f>
        <v>-74025.56</v>
      </c>
      <c r="H69" s="8">
        <f>ROUND(H58+H68,5)</f>
        <v>260.56</v>
      </c>
      <c r="I69" s="8">
        <f>ROUND(I58+I68,5)</f>
        <v>-74025.56</v>
      </c>
      <c r="J69" s="8">
        <f>ROUND(J58+J68,5)</f>
        <v>260.56</v>
      </c>
      <c r="K69" s="8">
        <f>ROUND(K58+K68,5)</f>
        <v>0.04</v>
      </c>
    </row>
    <row r="70" spans="1:11" ht="15.75" thickTop="1" x14ac:dyDescent="0.25"/>
  </sheetData>
  <pageMargins left="0.7" right="0.7" top="0.75" bottom="0.75" header="0.1" footer="0.3"/>
  <pageSetup orientation="landscape" r:id="rId1"/>
  <headerFooter>
    <oddHeader>&amp;L&amp;"Arial,Bold"&amp;8 10:32 AM
&amp;"Arial,Bold"&amp;8 02/21/20
&amp;"Arial,Bold"&amp;8 Accrual Basis&amp;C&amp;"Arial,Bold"&amp;12 Castlewood Ranch Paired Owners Assoc. Inc.
&amp;"Arial,Bold"&amp;14 Profit &amp;&amp; Loss Budget Performance
&amp;"Arial,Bold"&amp;10 January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Littler</dc:creator>
  <cp:lastModifiedBy>David Littler</cp:lastModifiedBy>
  <dcterms:created xsi:type="dcterms:W3CDTF">2020-02-21T17:32:00Z</dcterms:created>
  <dcterms:modified xsi:type="dcterms:W3CDTF">2020-02-21T17:32:32Z</dcterms:modified>
</cp:coreProperties>
</file>